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updateLinks="never" codeName="EstaPastaDeTrabalho"/>
  <mc:AlternateContent xmlns:mc="http://schemas.openxmlformats.org/markup-compatibility/2006">
    <mc:Choice Requires="x15">
      <x15ac:absPath xmlns:x15ac="http://schemas.microsoft.com/office/spreadsheetml/2010/11/ac" url="C:\Users\tiago_morando\Documents\TIAGO CAPOBIANCO\Projetos\Parque do Rio Jahu e Kartódromo\Complexo Poliesportivo\4 - Licitação Setembro 2025\"/>
    </mc:Choice>
  </mc:AlternateContent>
  <xr:revisionPtr revIDLastSave="0" documentId="13_ncr:1_{D68D0456-1F57-4F47-94AD-4FC83F50090F}" xr6:coauthVersionLast="47" xr6:coauthVersionMax="47" xr10:uidLastSave="{00000000-0000-0000-0000-000000000000}"/>
  <bookViews>
    <workbookView xWindow="-120" yWindow="-120" windowWidth="29040" windowHeight="15840" xr2:uid="{00000000-000D-0000-FFFF-FFFF00000000}"/>
  </bookViews>
  <sheets>
    <sheet name="Orçamento" sheetId="2" r:id="rId1"/>
    <sheet name="Cronograma" sheetId="3" r:id="rId2"/>
  </sheets>
  <externalReferences>
    <externalReference r:id="rId3"/>
  </externalReferences>
  <definedNames>
    <definedName name="A_1">#REF!</definedName>
    <definedName name="Agua">#REF!</definedName>
    <definedName name="_xlnm.Print_Area" localSheetId="1">Cronograma!$A$1:$AM$34</definedName>
    <definedName name="_xlnm.Print_Area" localSheetId="0">Orçamento!$A$1:$M$484</definedName>
    <definedName name="Asfalto">#REF!</definedName>
    <definedName name="CompraDireta">#REF!</definedName>
    <definedName name="Cotacao">#REF!</definedName>
    <definedName name="DESONERACAO" hidden="1">IF(OR(Import.Desoneracao="DESONERADO",Import.Desoneracao="SIM"),"SIM","NÃO")</definedName>
    <definedName name="Eletricidade">#REF!</definedName>
    <definedName name="Fluvial">#REF!</definedName>
    <definedName name="Import.Desoneracao" hidden="1">OFFSET([1]DADOS!$G$18,0,-1)</definedName>
    <definedName name="OCara">#REF!</definedName>
    <definedName name="Predial">#REF!</definedName>
    <definedName name="Spina">#REF!</definedName>
    <definedName name="_xlnm.Print_Titles" localSheetId="1">Cronograma!$A:$C,Cronograma!$1:$5</definedName>
    <definedName name="_xlnm.Print_Titles" localSheetId="0">Orçamento!$1:$7</definedName>
    <definedName name="V_1">#REF!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3" l="1"/>
  <c r="D26" i="3" l="1"/>
  <c r="B21" i="3"/>
  <c r="B22" i="3"/>
  <c r="B23" i="3"/>
  <c r="B24" i="3"/>
  <c r="B25" i="3"/>
  <c r="B26" i="3"/>
  <c r="M271" i="2" l="1"/>
  <c r="M285" i="2"/>
  <c r="M298" i="2"/>
  <c r="M325" i="2"/>
  <c r="M300" i="2"/>
  <c r="M312" i="2"/>
  <c r="M302" i="2"/>
  <c r="M327" i="2"/>
  <c r="M321" i="2"/>
  <c r="M480" i="2" l="1"/>
  <c r="M292" i="2"/>
  <c r="M270" i="2"/>
  <c r="M307" i="2"/>
  <c r="M304" i="2"/>
  <c r="M317" i="2"/>
  <c r="M315" i="2"/>
  <c r="M278" i="2"/>
  <c r="M277" i="2"/>
  <c r="M324" i="2"/>
  <c r="M289" i="2"/>
  <c r="M313" i="2"/>
  <c r="M322" i="2"/>
  <c r="M269" i="2"/>
  <c r="M320" i="2"/>
  <c r="M338" i="2"/>
  <c r="M310" i="2"/>
  <c r="M308" i="2"/>
  <c r="M260" i="2"/>
  <c r="M326" i="2"/>
  <c r="M267" i="2"/>
  <c r="M276" i="2"/>
  <c r="M305" i="2"/>
  <c r="M284" i="2"/>
  <c r="M316" i="2"/>
  <c r="M231" i="2"/>
  <c r="M235" i="2"/>
  <c r="M259" i="2"/>
  <c r="M266" i="2"/>
  <c r="M287" i="2"/>
  <c r="M301" i="2"/>
  <c r="M314" i="2"/>
  <c r="M264" i="2"/>
  <c r="M279" i="2"/>
  <c r="M336" i="2"/>
  <c r="M286" i="2"/>
  <c r="M268" i="2"/>
  <c r="M318" i="2"/>
  <c r="M261" i="2"/>
  <c r="M236" i="2"/>
  <c r="M281" i="2"/>
  <c r="M303" i="2"/>
  <c r="M339" i="2"/>
  <c r="M263" i="2"/>
  <c r="M280" i="2"/>
  <c r="M288" i="2"/>
  <c r="M333" i="2"/>
  <c r="M299" i="2"/>
  <c r="M323" i="2"/>
  <c r="M265" i="2"/>
  <c r="M234" i="2"/>
  <c r="M291" i="2"/>
  <c r="M337" i="2"/>
  <c r="M297" i="2"/>
  <c r="M296" i="2"/>
  <c r="M293" i="2"/>
  <c r="M290" i="2"/>
  <c r="M311" i="2"/>
  <c r="M262" i="2"/>
  <c r="M309" i="2"/>
  <c r="M306" i="2"/>
  <c r="M319" i="2"/>
  <c r="M342" i="2"/>
  <c r="B20" i="3"/>
  <c r="B7" i="3"/>
  <c r="B8" i="3"/>
  <c r="B9" i="3"/>
  <c r="B10" i="3"/>
  <c r="B11" i="3"/>
  <c r="B12" i="3"/>
  <c r="B13" i="3"/>
  <c r="B14" i="3"/>
  <c r="B15" i="3"/>
  <c r="B16" i="3"/>
  <c r="B17" i="3"/>
  <c r="B18" i="3"/>
  <c r="B19" i="3"/>
  <c r="M282" i="2" l="1"/>
  <c r="M283" i="2"/>
  <c r="A6" i="3" l="1"/>
  <c r="A2" i="3" l="1"/>
  <c r="A1" i="3"/>
  <c r="B6" i="3"/>
  <c r="M10" i="2" l="1"/>
  <c r="M11" i="2"/>
  <c r="M483" i="2"/>
  <c r="M481" i="2"/>
  <c r="M482" i="2"/>
  <c r="M479" i="2"/>
  <c r="M252" i="2"/>
  <c r="M202" i="2"/>
  <c r="M201" i="2"/>
  <c r="M229" i="2"/>
  <c r="M257" i="2"/>
  <c r="M258" i="2"/>
  <c r="M251" i="2"/>
  <c r="M255" i="2"/>
  <c r="M256" i="2"/>
  <c r="M254" i="2"/>
  <c r="M275" i="2"/>
  <c r="M274" i="2"/>
  <c r="M239" i="2"/>
  <c r="M240" i="2"/>
  <c r="M186" i="2"/>
  <c r="M227" i="2"/>
  <c r="M340" i="2"/>
  <c r="M295" i="2"/>
  <c r="M334" i="2"/>
  <c r="M199" i="2"/>
  <c r="M335" i="2"/>
  <c r="M329" i="2"/>
  <c r="M273" i="2"/>
  <c r="M332" i="2"/>
  <c r="M331" i="2"/>
  <c r="M330" i="2"/>
  <c r="M250" i="2"/>
  <c r="M224" i="2"/>
  <c r="M228" i="2"/>
  <c r="M230" i="2"/>
  <c r="M226" i="2"/>
  <c r="M222" i="2"/>
  <c r="M248" i="2"/>
  <c r="M247" i="2"/>
  <c r="M246" i="2"/>
  <c r="M220" i="2"/>
  <c r="M221" i="2"/>
  <c r="M244" i="2"/>
  <c r="M190" i="2"/>
  <c r="M195" i="2"/>
  <c r="M210" i="2"/>
  <c r="M242" i="2"/>
  <c r="M188" i="2"/>
  <c r="M193" i="2"/>
  <c r="M185" i="2"/>
  <c r="M191" i="2"/>
  <c r="M233" i="2"/>
  <c r="M182" i="2"/>
  <c r="M189" i="2"/>
  <c r="M218" i="2"/>
  <c r="M243" i="2"/>
  <c r="M187" i="2"/>
  <c r="M206" i="2"/>
  <c r="M216" i="2"/>
  <c r="M183" i="2"/>
  <c r="M208" i="2"/>
  <c r="M238" i="2"/>
  <c r="M181" i="2"/>
  <c r="M204" i="2"/>
  <c r="M217" i="2"/>
  <c r="M214" i="2"/>
  <c r="M198" i="2"/>
  <c r="M197" i="2"/>
  <c r="M207" i="2"/>
  <c r="M212" i="2"/>
  <c r="M192" i="2"/>
  <c r="M194" i="2"/>
  <c r="M205" i="2"/>
  <c r="M213" i="2"/>
  <c r="M211" i="2"/>
  <c r="M177" i="2"/>
  <c r="M176" i="2"/>
  <c r="M175" i="2"/>
  <c r="M179" i="2"/>
  <c r="M42" i="2" l="1"/>
  <c r="M165" i="2"/>
  <c r="M477" i="2"/>
  <c r="M167" i="2"/>
  <c r="M76" i="2"/>
  <c r="M82" i="2"/>
  <c r="M469" i="2"/>
  <c r="M445" i="2"/>
  <c r="M345" i="2"/>
  <c r="M378" i="2"/>
  <c r="M385" i="2"/>
  <c r="M419" i="2"/>
  <c r="M435" i="2"/>
  <c r="M427" i="2"/>
  <c r="M153" i="2"/>
  <c r="M145" i="2"/>
  <c r="M61" i="2"/>
  <c r="M19" i="2"/>
  <c r="M152" i="2"/>
  <c r="M88" i="2"/>
  <c r="M126" i="2"/>
  <c r="M89" i="2"/>
  <c r="M131" i="2"/>
  <c r="M367" i="2"/>
  <c r="M128" i="2"/>
  <c r="M27" i="2"/>
  <c r="M18" i="2"/>
  <c r="M90" i="2"/>
  <c r="M125" i="2"/>
  <c r="M69" i="2"/>
  <c r="M113" i="2"/>
  <c r="M121" i="2"/>
  <c r="M78" i="2"/>
  <c r="M29" i="2"/>
  <c r="M62" i="2"/>
  <c r="M92" i="2"/>
  <c r="M93" i="2"/>
  <c r="M95" i="2"/>
  <c r="M470" i="2"/>
  <c r="M446" i="2"/>
  <c r="M368" i="2"/>
  <c r="M347" i="2"/>
  <c r="M396" i="2"/>
  <c r="M383" i="2"/>
  <c r="M436" i="2"/>
  <c r="M410" i="2"/>
  <c r="M402" i="2"/>
  <c r="M41" i="2"/>
  <c r="M432" i="2"/>
  <c r="M84" i="2"/>
  <c r="M116" i="2"/>
  <c r="M101" i="2"/>
  <c r="M133" i="2"/>
  <c r="M80" i="2"/>
  <c r="M64" i="2"/>
  <c r="M166" i="2"/>
  <c r="M129" i="2"/>
  <c r="M163" i="2"/>
  <c r="M44" i="2"/>
  <c r="M139" i="2"/>
  <c r="M33" i="2"/>
  <c r="M169" i="2"/>
  <c r="M112" i="2"/>
  <c r="M32" i="2"/>
  <c r="M45" i="2"/>
  <c r="M66" i="2"/>
  <c r="M106" i="2"/>
  <c r="M108" i="2"/>
  <c r="M438" i="2"/>
  <c r="M344" i="2"/>
  <c r="M369" i="2"/>
  <c r="M379" i="2"/>
  <c r="M395" i="2"/>
  <c r="M388" i="2"/>
  <c r="M409" i="2"/>
  <c r="M428" i="2"/>
  <c r="M426" i="2"/>
  <c r="M142" i="2"/>
  <c r="M94" i="2"/>
  <c r="M399" i="2"/>
  <c r="M22" i="2"/>
  <c r="M474" i="2"/>
  <c r="M117" i="2"/>
  <c r="M476" i="2"/>
  <c r="M460" i="2"/>
  <c r="M13" i="2"/>
  <c r="M24" i="2"/>
  <c r="M56" i="2"/>
  <c r="M466" i="2"/>
  <c r="M132" i="2"/>
  <c r="M134" i="2"/>
  <c r="M441" i="2"/>
  <c r="M439" i="2"/>
  <c r="M365" i="2"/>
  <c r="M384" i="2"/>
  <c r="M376" i="2"/>
  <c r="M381" i="2"/>
  <c r="M416" i="2"/>
  <c r="M433" i="2"/>
  <c r="M348" i="2"/>
  <c r="M107" i="2"/>
  <c r="M97" i="2"/>
  <c r="M149" i="2"/>
  <c r="M362" i="2"/>
  <c r="M120" i="2"/>
  <c r="M130" i="2"/>
  <c r="M15" i="2"/>
  <c r="M100" i="2"/>
  <c r="M158" i="2"/>
  <c r="M461" i="2"/>
  <c r="M60" i="2"/>
  <c r="M157" i="2"/>
  <c r="M102" i="2"/>
  <c r="M81" i="2"/>
  <c r="M138" i="2"/>
  <c r="M73" i="2"/>
  <c r="M39" i="2"/>
  <c r="M448" i="2"/>
  <c r="M458" i="2"/>
  <c r="M144" i="2"/>
  <c r="M440" i="2"/>
  <c r="M355" i="2"/>
  <c r="M366" i="2"/>
  <c r="M377" i="2"/>
  <c r="M394" i="2"/>
  <c r="M425" i="2"/>
  <c r="M417" i="2"/>
  <c r="M408" i="2"/>
  <c r="M350" i="2"/>
  <c r="M77" i="2"/>
  <c r="M371" i="2"/>
  <c r="M35" i="2"/>
  <c r="M26" i="2"/>
  <c r="M53" i="2"/>
  <c r="M57" i="2"/>
  <c r="M119" i="2"/>
  <c r="M122" i="2"/>
  <c r="M110" i="2"/>
  <c r="M450" i="2"/>
  <c r="M20" i="2"/>
  <c r="M170" i="2"/>
  <c r="M49" i="2"/>
  <c r="M14" i="2"/>
  <c r="M159" i="2"/>
  <c r="M143" i="2"/>
  <c r="M471" i="2"/>
  <c r="M352" i="2"/>
  <c r="M363" i="2"/>
  <c r="M382" i="2"/>
  <c r="M393" i="2"/>
  <c r="M403" i="2"/>
  <c r="M434" i="2"/>
  <c r="M424" i="2"/>
  <c r="M357" i="2"/>
  <c r="M164" i="2"/>
  <c r="M17" i="2"/>
  <c r="M104" i="2"/>
  <c r="M47" i="2"/>
  <c r="M160" i="2"/>
  <c r="M23" i="2"/>
  <c r="M431" i="2"/>
  <c r="M464" i="2"/>
  <c r="M28" i="2"/>
  <c r="M74" i="2"/>
  <c r="M58" i="2"/>
  <c r="M171" i="2"/>
  <c r="M83" i="2"/>
  <c r="M451" i="2"/>
  <c r="M346" i="2"/>
  <c r="M364" i="2"/>
  <c r="M373" i="2"/>
  <c r="M374" i="2"/>
  <c r="M415" i="2"/>
  <c r="M407" i="2"/>
  <c r="M375" i="2"/>
  <c r="M135" i="2"/>
  <c r="M114" i="2"/>
  <c r="M9" i="2"/>
  <c r="M473" i="2"/>
  <c r="M457" i="2"/>
  <c r="M123" i="2"/>
  <c r="M52" i="2"/>
  <c r="M459" i="2"/>
  <c r="M447" i="2"/>
  <c r="M71" i="2"/>
  <c r="M96" i="2"/>
  <c r="M449" i="2"/>
  <c r="M147" i="2"/>
  <c r="M453" i="2"/>
  <c r="M442" i="2"/>
  <c r="M349" i="2"/>
  <c r="M361" i="2"/>
  <c r="M386" i="2"/>
  <c r="M392" i="2"/>
  <c r="M423" i="2"/>
  <c r="M414" i="2"/>
  <c r="M406" i="2"/>
  <c r="M150" i="2"/>
  <c r="M472" i="2"/>
  <c r="M72" i="2"/>
  <c r="M391" i="2"/>
  <c r="M463" i="2"/>
  <c r="M124" i="2"/>
  <c r="M67" i="2"/>
  <c r="M36" i="2"/>
  <c r="M54" i="2"/>
  <c r="M59" i="2"/>
  <c r="M55" i="2"/>
  <c r="M31" i="2"/>
  <c r="M148" i="2"/>
  <c r="M454" i="2"/>
  <c r="M443" i="2"/>
  <c r="M351" i="2"/>
  <c r="M358" i="2"/>
  <c r="M380" i="2"/>
  <c r="M389" i="2"/>
  <c r="M413" i="2"/>
  <c r="M405" i="2"/>
  <c r="M429" i="2"/>
  <c r="M151" i="2"/>
  <c r="M456" i="2"/>
  <c r="M172" i="2"/>
  <c r="M452" i="2"/>
  <c r="M422" i="2"/>
  <c r="M70" i="2"/>
  <c r="M140" i="2"/>
  <c r="M43" i="2"/>
  <c r="M103" i="2"/>
  <c r="M40" i="2"/>
  <c r="M91" i="2"/>
  <c r="M127" i="2"/>
  <c r="M16" i="2"/>
  <c r="M141" i="2"/>
  <c r="M467" i="2"/>
  <c r="M21" i="2"/>
  <c r="M156" i="2"/>
  <c r="M87" i="2"/>
  <c r="M161" i="2"/>
  <c r="M37" i="2"/>
  <c r="M79" i="2"/>
  <c r="M38" i="2"/>
  <c r="M63" i="2"/>
  <c r="M65" i="2"/>
  <c r="M468" i="2"/>
  <c r="M356" i="2"/>
  <c r="M359" i="2"/>
  <c r="M398" i="2"/>
  <c r="M390" i="2"/>
  <c r="M421" i="2"/>
  <c r="M412" i="2"/>
  <c r="M404" i="2"/>
  <c r="M154" i="2"/>
  <c r="M115" i="2"/>
  <c r="M401" i="2"/>
  <c r="M30" i="2"/>
  <c r="M99" i="2"/>
  <c r="M475" i="2"/>
  <c r="M86" i="2"/>
  <c r="M118" i="2"/>
  <c r="M168" i="2"/>
  <c r="M162" i="2"/>
  <c r="M462" i="2"/>
  <c r="M50" i="2"/>
  <c r="M75" i="2"/>
  <c r="M105" i="2"/>
  <c r="M109" i="2"/>
  <c r="M46" i="2"/>
  <c r="M48" i="2"/>
  <c r="M465" i="2"/>
  <c r="M444" i="2"/>
  <c r="M370" i="2"/>
  <c r="M353" i="2"/>
  <c r="M397" i="2"/>
  <c r="M387" i="2"/>
  <c r="M411" i="2"/>
  <c r="M430" i="2"/>
  <c r="M420" i="2"/>
  <c r="M155" i="2"/>
  <c r="M137" i="2"/>
  <c r="M173" i="2"/>
  <c r="C17" i="3" s="1"/>
  <c r="AM17" i="3" s="1"/>
  <c r="M8" i="2" l="1"/>
  <c r="C6" i="3" s="1"/>
  <c r="M478" i="2"/>
  <c r="C26" i="3" s="1"/>
  <c r="U26" i="3" s="1"/>
  <c r="M437" i="2"/>
  <c r="C24" i="3" s="1"/>
  <c r="AG24" i="3" s="1"/>
  <c r="M85" i="2"/>
  <c r="C12" i="3" s="1"/>
  <c r="M68" i="2"/>
  <c r="C11" i="3" s="1"/>
  <c r="K11" i="3" s="1"/>
  <c r="M25" i="2"/>
  <c r="C8" i="3" s="1"/>
  <c r="M12" i="2"/>
  <c r="C7" i="3" s="1"/>
  <c r="M400" i="2"/>
  <c r="C22" i="3" s="1"/>
  <c r="AM22" i="3" s="1"/>
  <c r="M146" i="2"/>
  <c r="C16" i="3" s="1"/>
  <c r="AI16" i="3" s="1"/>
  <c r="M343" i="2"/>
  <c r="C18" i="3" s="1"/>
  <c r="Y18" i="3" s="1"/>
  <c r="M51" i="2"/>
  <c r="C10" i="3" s="1"/>
  <c r="AE10" i="3" s="1"/>
  <c r="M455" i="2"/>
  <c r="C25" i="3" s="1"/>
  <c r="AI25" i="3" s="1"/>
  <c r="M418" i="2"/>
  <c r="C23" i="3" s="1"/>
  <c r="U23" i="3" s="1"/>
  <c r="M34" i="2"/>
  <c r="C9" i="3" s="1"/>
  <c r="AM9" i="3" s="1"/>
  <c r="M111" i="2"/>
  <c r="C14" i="3" s="1"/>
  <c r="M98" i="2"/>
  <c r="C13" i="3" s="1"/>
  <c r="M360" i="2"/>
  <c r="C20" i="3" s="1"/>
  <c r="AG20" i="3" s="1"/>
  <c r="M372" i="2"/>
  <c r="C21" i="3" s="1"/>
  <c r="E21" i="3" s="1"/>
  <c r="M354" i="2"/>
  <c r="C19" i="3" s="1"/>
  <c r="AC19" i="3" s="1"/>
  <c r="M136" i="2"/>
  <c r="C15" i="3" s="1"/>
  <c r="Y17" i="3"/>
  <c r="S17" i="3"/>
  <c r="I17" i="3"/>
  <c r="G17" i="3"/>
  <c r="AK17" i="3"/>
  <c r="Q17" i="3"/>
  <c r="AC17" i="3"/>
  <c r="E17" i="3"/>
  <c r="AA17" i="3"/>
  <c r="O17" i="3"/>
  <c r="AI17" i="3"/>
  <c r="W17" i="3"/>
  <c r="U17" i="3"/>
  <c r="AE17" i="3"/>
  <c r="K17" i="3"/>
  <c r="AG17" i="3"/>
  <c r="M17" i="3"/>
  <c r="Q6" i="3" l="1"/>
  <c r="AG6" i="3"/>
  <c r="G6" i="3"/>
  <c r="AE6" i="3"/>
  <c r="O6" i="3"/>
  <c r="S6" i="3"/>
  <c r="Y6" i="3"/>
  <c r="W6" i="3"/>
  <c r="AM6" i="3"/>
  <c r="AK6" i="3"/>
  <c r="K6" i="3"/>
  <c r="AI6" i="3"/>
  <c r="AA6" i="3"/>
  <c r="E6" i="3"/>
  <c r="U6" i="3"/>
  <c r="I6" i="3"/>
  <c r="AC6" i="3"/>
  <c r="M6" i="3"/>
  <c r="G26" i="3"/>
  <c r="AI26" i="3"/>
  <c r="AM26" i="3"/>
  <c r="Q26" i="3"/>
  <c r="M26" i="3"/>
  <c r="AC26" i="3"/>
  <c r="E26" i="3"/>
  <c r="O26" i="3"/>
  <c r="AK26" i="3"/>
  <c r="AG26" i="3"/>
  <c r="AE26" i="3"/>
  <c r="AA26" i="3"/>
  <c r="I26" i="3"/>
  <c r="Y26" i="3"/>
  <c r="K26" i="3"/>
  <c r="W26" i="3"/>
  <c r="S26" i="3"/>
  <c r="Q10" i="3"/>
  <c r="Y10" i="3"/>
  <c r="W10" i="3"/>
  <c r="AE11" i="3"/>
  <c r="U11" i="3"/>
  <c r="Y11" i="3"/>
  <c r="I9" i="3"/>
  <c r="W16" i="3"/>
  <c r="AK11" i="3"/>
  <c r="S16" i="3"/>
  <c r="O16" i="3"/>
  <c r="M16" i="3"/>
  <c r="U16" i="3"/>
  <c r="G16" i="3"/>
  <c r="AK16" i="3"/>
  <c r="AE16" i="3"/>
  <c r="Y24" i="3"/>
  <c r="AM16" i="3"/>
  <c r="AI24" i="3"/>
  <c r="Q16" i="3"/>
  <c r="AG16" i="3"/>
  <c r="I16" i="3"/>
  <c r="I24" i="3"/>
  <c r="AE24" i="3"/>
  <c r="AM24" i="3"/>
  <c r="U24" i="3"/>
  <c r="E16" i="3"/>
  <c r="K24" i="3"/>
  <c r="Q24" i="3"/>
  <c r="E11" i="3"/>
  <c r="AM18" i="3"/>
  <c r="M11" i="3"/>
  <c r="AA16" i="3"/>
  <c r="AC16" i="3"/>
  <c r="AG18" i="3"/>
  <c r="W11" i="3"/>
  <c r="K16" i="3"/>
  <c r="AM11" i="3"/>
  <c r="S24" i="3"/>
  <c r="E10" i="3"/>
  <c r="AA11" i="3"/>
  <c r="AM10" i="3"/>
  <c r="I10" i="3"/>
  <c r="AC10" i="3"/>
  <c r="AG10" i="3"/>
  <c r="O10" i="3"/>
  <c r="S10" i="3"/>
  <c r="AK10" i="3"/>
  <c r="S21" i="3"/>
  <c r="M10" i="3"/>
  <c r="Y16" i="3"/>
  <c r="G21" i="3"/>
  <c r="G24" i="3"/>
  <c r="AE21" i="3"/>
  <c r="S18" i="3"/>
  <c r="O18" i="3"/>
  <c r="M21" i="3"/>
  <c r="AC18" i="3"/>
  <c r="I11" i="3"/>
  <c r="AC11" i="3"/>
  <c r="AA24" i="3"/>
  <c r="O24" i="3"/>
  <c r="M24" i="3"/>
  <c r="W24" i="3"/>
  <c r="AC24" i="3"/>
  <c r="E24" i="3"/>
  <c r="O9" i="3"/>
  <c r="Q21" i="3"/>
  <c r="AK24" i="3"/>
  <c r="E18" i="3"/>
  <c r="S11" i="3"/>
  <c r="AK21" i="3"/>
  <c r="AE18" i="3"/>
  <c r="AG21" i="3"/>
  <c r="AK18" i="3"/>
  <c r="W21" i="3"/>
  <c r="G18" i="3"/>
  <c r="AA18" i="3"/>
  <c r="W25" i="3"/>
  <c r="U21" i="3"/>
  <c r="Q18" i="3"/>
  <c r="G25" i="3"/>
  <c r="O25" i="3"/>
  <c r="AK20" i="3"/>
  <c r="AK25" i="3"/>
  <c r="Q20" i="3"/>
  <c r="AI21" i="3"/>
  <c r="M18" i="3"/>
  <c r="U25" i="3"/>
  <c r="AA21" i="3"/>
  <c r="W18" i="3"/>
  <c r="AA25" i="3"/>
  <c r="K21" i="3"/>
  <c r="U18" i="3"/>
  <c r="K25" i="3"/>
  <c r="AA9" i="3"/>
  <c r="AA19" i="3"/>
  <c r="S20" i="3"/>
  <c r="K20" i="3"/>
  <c r="O22" i="3"/>
  <c r="AC23" i="3"/>
  <c r="AE23" i="3"/>
  <c r="U19" i="3"/>
  <c r="Y20" i="3"/>
  <c r="AE22" i="3"/>
  <c r="K23" i="3"/>
  <c r="AM25" i="3"/>
  <c r="Y25" i="3"/>
  <c r="AA10" i="3"/>
  <c r="U9" i="3"/>
  <c r="Q11" i="3"/>
  <c r="AK9" i="3"/>
  <c r="AI10" i="3"/>
  <c r="W19" i="3"/>
  <c r="W20" i="3"/>
  <c r="S22" i="3"/>
  <c r="Q22" i="3"/>
  <c r="I21" i="3"/>
  <c r="AA23" i="3"/>
  <c r="K18" i="3"/>
  <c r="AI18" i="3"/>
  <c r="AC25" i="3"/>
  <c r="M25" i="3"/>
  <c r="AK23" i="3"/>
  <c r="G22" i="3"/>
  <c r="AE9" i="3"/>
  <c r="Q19" i="3"/>
  <c r="E20" i="3"/>
  <c r="E22" i="3"/>
  <c r="Y23" i="3"/>
  <c r="AC9" i="3"/>
  <c r="O19" i="3"/>
  <c r="G20" i="3"/>
  <c r="AC22" i="3"/>
  <c r="Y9" i="3"/>
  <c r="I19" i="3"/>
  <c r="U22" i="3"/>
  <c r="AG23" i="3"/>
  <c r="G19" i="3"/>
  <c r="K22" i="3"/>
  <c r="AA22" i="3"/>
  <c r="AK22" i="3"/>
  <c r="Q9" i="3"/>
  <c r="AI22" i="3"/>
  <c r="G9" i="3"/>
  <c r="Y19" i="3"/>
  <c r="I23" i="3"/>
  <c r="AE19" i="3"/>
  <c r="S9" i="3"/>
  <c r="AG11" i="3"/>
  <c r="E19" i="3"/>
  <c r="I22" i="3"/>
  <c r="M22" i="3"/>
  <c r="AM21" i="3"/>
  <c r="G23" i="3"/>
  <c r="AG25" i="3"/>
  <c r="AC20" i="3"/>
  <c r="S19" i="3"/>
  <c r="M19" i="3"/>
  <c r="I20" i="3"/>
  <c r="Y22" i="3"/>
  <c r="Q23" i="3"/>
  <c r="S25" i="3"/>
  <c r="K10" i="3"/>
  <c r="O11" i="3"/>
  <c r="AM19" i="3"/>
  <c r="M20" i="3"/>
  <c r="U10" i="3"/>
  <c r="E9" i="3"/>
  <c r="G11" i="3"/>
  <c r="AI11" i="3"/>
  <c r="K19" i="3"/>
  <c r="U20" i="3"/>
  <c r="O20" i="3"/>
  <c r="AG22" i="3"/>
  <c r="AC21" i="3"/>
  <c r="O21" i="3"/>
  <c r="E23" i="3"/>
  <c r="O23" i="3"/>
  <c r="I18" i="3"/>
  <c r="M484" i="2"/>
  <c r="Q25" i="3"/>
  <c r="K9" i="3"/>
  <c r="AG9" i="3"/>
  <c r="AG19" i="3"/>
  <c r="AE20" i="3"/>
  <c r="AI20" i="3"/>
  <c r="W22" i="3"/>
  <c r="S23" i="3"/>
  <c r="AM23" i="3"/>
  <c r="AE25" i="3"/>
  <c r="I25" i="3"/>
  <c r="W9" i="3"/>
  <c r="AI9" i="3"/>
  <c r="AA20" i="3"/>
  <c r="M23" i="3"/>
  <c r="AK19" i="3"/>
  <c r="W23" i="3"/>
  <c r="G10" i="3"/>
  <c r="M9" i="3"/>
  <c r="AI19" i="3"/>
  <c r="AM20" i="3"/>
  <c r="Y21" i="3"/>
  <c r="AI23" i="3"/>
  <c r="E25" i="3"/>
  <c r="AI13" i="3"/>
  <c r="AG13" i="3"/>
  <c r="AM13" i="3"/>
  <c r="AE13" i="3"/>
  <c r="AK13" i="3"/>
  <c r="AC12" i="3"/>
  <c r="AI12" i="3"/>
  <c r="AK12" i="3"/>
  <c r="AG12" i="3"/>
  <c r="AE12" i="3"/>
  <c r="AM12" i="3"/>
  <c r="AC15" i="3"/>
  <c r="AG15" i="3"/>
  <c r="AM15" i="3"/>
  <c r="AI15" i="3"/>
  <c r="AE15" i="3"/>
  <c r="AK15" i="3"/>
  <c r="AC7" i="3"/>
  <c r="AM7" i="3"/>
  <c r="AE7" i="3"/>
  <c r="AK7" i="3"/>
  <c r="AI7" i="3"/>
  <c r="AG7" i="3"/>
  <c r="AI14" i="3"/>
  <c r="AG14" i="3"/>
  <c r="AM14" i="3"/>
  <c r="AE14" i="3"/>
  <c r="AK14" i="3"/>
  <c r="AM8" i="3"/>
  <c r="AE8" i="3"/>
  <c r="AK8" i="3"/>
  <c r="AI8" i="3"/>
  <c r="AG8" i="3"/>
  <c r="M13" i="3"/>
  <c r="AC13" i="3"/>
  <c r="G14" i="3"/>
  <c r="AC14" i="3"/>
  <c r="G8" i="3"/>
  <c r="AC8" i="3"/>
  <c r="M14" i="3"/>
  <c r="U14" i="3"/>
  <c r="Y14" i="3"/>
  <c r="O14" i="3"/>
  <c r="Q14" i="3"/>
  <c r="I14" i="3"/>
  <c r="W14" i="3"/>
  <c r="S14" i="3"/>
  <c r="K14" i="3"/>
  <c r="AA14" i="3"/>
  <c r="E14" i="3"/>
  <c r="I15" i="3"/>
  <c r="Y15" i="3"/>
  <c r="U15" i="3"/>
  <c r="S15" i="3"/>
  <c r="K15" i="3"/>
  <c r="M15" i="3"/>
  <c r="G15" i="3"/>
  <c r="O15" i="3"/>
  <c r="W15" i="3"/>
  <c r="E15" i="3"/>
  <c r="Q15" i="3"/>
  <c r="AA15" i="3"/>
  <c r="E13" i="3"/>
  <c r="W13" i="3"/>
  <c r="S13" i="3"/>
  <c r="Y13" i="3"/>
  <c r="K13" i="3"/>
  <c r="AA13" i="3"/>
  <c r="O12" i="3"/>
  <c r="E12" i="3"/>
  <c r="S12" i="3"/>
  <c r="G12" i="3"/>
  <c r="U12" i="3"/>
  <c r="I12" i="3"/>
  <c r="Q12" i="3"/>
  <c r="M12" i="3"/>
  <c r="AA12" i="3"/>
  <c r="Y12" i="3"/>
  <c r="K12" i="3"/>
  <c r="W12" i="3"/>
  <c r="I13" i="3"/>
  <c r="U13" i="3"/>
  <c r="O13" i="3"/>
  <c r="Q13" i="3"/>
  <c r="G13" i="3"/>
  <c r="W8" i="3"/>
  <c r="E8" i="3"/>
  <c r="K8" i="3"/>
  <c r="M8" i="3"/>
  <c r="Y8" i="3"/>
  <c r="AA8" i="3"/>
  <c r="O8" i="3"/>
  <c r="Q8" i="3"/>
  <c r="U8" i="3"/>
  <c r="S8" i="3"/>
  <c r="I8" i="3"/>
  <c r="U7" i="3"/>
  <c r="AA7" i="3"/>
  <c r="O7" i="3"/>
  <c r="Y7" i="3"/>
  <c r="G7" i="3"/>
  <c r="Q7" i="3"/>
  <c r="M7" i="3"/>
  <c r="S7" i="3"/>
  <c r="I7" i="3"/>
  <c r="K7" i="3"/>
  <c r="E7" i="3"/>
  <c r="W7" i="3"/>
  <c r="AK27" i="3" l="1"/>
  <c r="AJ27" i="3" s="1"/>
  <c r="AM27" i="3"/>
  <c r="AL27" i="3" s="1"/>
  <c r="M27" i="3"/>
  <c r="L27" i="3" s="1"/>
  <c r="Q27" i="3"/>
  <c r="P27" i="3" s="1"/>
  <c r="I27" i="3"/>
  <c r="H27" i="3" s="1"/>
  <c r="G27" i="3"/>
  <c r="F27" i="3" s="1"/>
  <c r="Y27" i="3"/>
  <c r="X27" i="3" s="1"/>
  <c r="AA27" i="3"/>
  <c r="Z27" i="3" s="1"/>
  <c r="W27" i="3"/>
  <c r="V27" i="3" s="1"/>
  <c r="AG27" i="3"/>
  <c r="AF27" i="3" s="1"/>
  <c r="O27" i="3"/>
  <c r="N27" i="3" s="1"/>
  <c r="E27" i="3"/>
  <c r="D27" i="3" s="1"/>
  <c r="D28" i="3" s="1"/>
  <c r="AI27" i="3"/>
  <c r="AH27" i="3" s="1"/>
  <c r="K27" i="3"/>
  <c r="J27" i="3" s="1"/>
  <c r="AC27" i="3"/>
  <c r="AB27" i="3" s="1"/>
  <c r="U27" i="3"/>
  <c r="T27" i="3" s="1"/>
  <c r="S27" i="3"/>
  <c r="R27" i="3" s="1"/>
  <c r="AE27" i="3"/>
  <c r="AD27" i="3" s="1"/>
  <c r="F28" i="3" l="1"/>
  <c r="H28" i="3" s="1"/>
  <c r="J28" i="3" s="1"/>
  <c r="L28" i="3" s="1"/>
  <c r="N28" i="3" s="1"/>
  <c r="P28" i="3" s="1"/>
  <c r="R28" i="3" s="1"/>
  <c r="T28" i="3" s="1"/>
  <c r="V28" i="3" s="1"/>
  <c r="X28" i="3" s="1"/>
  <c r="Z28" i="3" s="1"/>
  <c r="AB28" i="3" s="1"/>
  <c r="AD28" i="3" s="1"/>
  <c r="AF28" i="3" s="1"/>
  <c r="AH28" i="3" s="1"/>
  <c r="AJ28" i="3" s="1"/>
  <c r="AL28" i="3" s="1"/>
  <c r="E28" i="3"/>
  <c r="G28" i="3" s="1"/>
  <c r="I28" i="3" s="1"/>
  <c r="K28" i="3" s="1"/>
  <c r="M28" i="3" s="1"/>
  <c r="O28" i="3" s="1"/>
  <c r="Q28" i="3" s="1"/>
  <c r="S28" i="3" s="1"/>
  <c r="U28" i="3" s="1"/>
  <c r="W28" i="3" s="1"/>
  <c r="Y28" i="3" s="1"/>
  <c r="AA28" i="3" s="1"/>
  <c r="AC28" i="3" s="1"/>
  <c r="AE28" i="3" s="1"/>
  <c r="AG28" i="3" s="1"/>
  <c r="AI28" i="3" s="1"/>
  <c r="AK28" i="3" s="1"/>
  <c r="AM28" i="3" s="1"/>
</calcChain>
</file>

<file path=xl/sharedStrings.xml><?xml version="1.0" encoding="utf-8"?>
<sst xmlns="http://schemas.openxmlformats.org/spreadsheetml/2006/main" count="2665" uniqueCount="1277">
  <si>
    <t>UN</t>
  </si>
  <si>
    <t>M2</t>
  </si>
  <si>
    <t>M</t>
  </si>
  <si>
    <t>M3</t>
  </si>
  <si>
    <t>H</t>
  </si>
  <si>
    <t>CJ</t>
  </si>
  <si>
    <t>02.01.200</t>
  </si>
  <si>
    <t>Desmobilização de construção provisória</t>
  </si>
  <si>
    <t>02.08.020</t>
  </si>
  <si>
    <t>Placa de identificação para obra</t>
  </si>
  <si>
    <t>02.09.030</t>
  </si>
  <si>
    <t>Limpeza manual do terreno, inclusive troncos até 5 cm de diâmetro, com caminhão à disposição dentro da obra, até o raio de 1 km</t>
  </si>
  <si>
    <t>02.09.040</t>
  </si>
  <si>
    <t>Limpeza mecanizada do terreno, inclusive troncos até 15 cm de diâmetro, com caminhão à disposição dentro e fora da obra, com transporte no raio de até 1 km</t>
  </si>
  <si>
    <t>02.10.020</t>
  </si>
  <si>
    <t>Locação de obra de edificação</t>
  </si>
  <si>
    <t>02.10.040</t>
  </si>
  <si>
    <t>Locação de rede de canalização</t>
  </si>
  <si>
    <t>02.10.050</t>
  </si>
  <si>
    <t>Locação para muros, cercas e alambrados</t>
  </si>
  <si>
    <t>02.10.060</t>
  </si>
  <si>
    <t>Locação de vias, calçadas, tanques e lagoas</t>
  </si>
  <si>
    <t>03.01.230</t>
  </si>
  <si>
    <t>Demolição mecanizada de concreto simples, inclusive fragmentação e acomodação do material</t>
  </si>
  <si>
    <t>03.01.250</t>
  </si>
  <si>
    <t>Demolição mecanizada de pavimento ou piso em concreto, inclusive fragmentação e acomodação do material</t>
  </si>
  <si>
    <t>03.10.140</t>
  </si>
  <si>
    <t>Remoção de pintura em massa com lixamento</t>
  </si>
  <si>
    <t>KG</t>
  </si>
  <si>
    <t>04.09.140</t>
  </si>
  <si>
    <t>Retirada de poste ou sistema de sustentação para alambrado ou fechamento</t>
  </si>
  <si>
    <t>04.09.160</t>
  </si>
  <si>
    <t>Retirada de entelamento metálico em geral</t>
  </si>
  <si>
    <t>04.21.130</t>
  </si>
  <si>
    <t>Remoção de poste de concreto</t>
  </si>
  <si>
    <t>05.07.040</t>
  </si>
  <si>
    <t>Remoção de entulho separado de obra com caçamba metálica - terra, alvenaria, concreto, argamassa, madeira, papel, plástico ou metal</t>
  </si>
  <si>
    <t>05.08.060</t>
  </si>
  <si>
    <t>Transporte de entulho, para distâncias superiores ao 3° km até o 5° km</t>
  </si>
  <si>
    <t>05.08.120</t>
  </si>
  <si>
    <t>Transporte de entulho, para distâncias superiores ao 15° km até o 20° km</t>
  </si>
  <si>
    <t>05.08.220</t>
  </si>
  <si>
    <t>Carregamento mecanizado de entulho fragmentado, com caminhão à disposição dentro da obra, até o raio de 1 km</t>
  </si>
  <si>
    <t>05.10.010</t>
  </si>
  <si>
    <t>Carregamento mecanizado de solo de 1ª e 2ª categoria</t>
  </si>
  <si>
    <t>05.10.024</t>
  </si>
  <si>
    <t>Transporte de solo de 1ª e 2ª categoria por caminhão para distâncias superiores ao 10° km até o 15° km</t>
  </si>
  <si>
    <t>05.10.025</t>
  </si>
  <si>
    <t>Transporte de solo de 1ª e 2ª categoria por caminhão para distâncias superiores ao 15° km até o 20° km</t>
  </si>
  <si>
    <t>06.01.020</t>
  </si>
  <si>
    <t>Escavação manual em solo de 1ª e 2ª categoria em campo aberto</t>
  </si>
  <si>
    <t>06.01.040</t>
  </si>
  <si>
    <t>Escavação manual em solo brejoso em campo aberto</t>
  </si>
  <si>
    <t>06.02.020</t>
  </si>
  <si>
    <t>Escavação manual em solo de 1ª e 2ª categoria em vala ou cava até 1,5 m</t>
  </si>
  <si>
    <t>06.11.040</t>
  </si>
  <si>
    <t>Reaterro manual apiloado sem controle de compactação</t>
  </si>
  <si>
    <t>06.14.020</t>
  </si>
  <si>
    <t>Carga manual de solo</t>
  </si>
  <si>
    <t>07.01.020</t>
  </si>
  <si>
    <t>Escavação e carga mecanizada em solo de 1ª categoria, em campo aberto</t>
  </si>
  <si>
    <t>07.02.020</t>
  </si>
  <si>
    <t>Escavação mecanizada de valas ou cavas com profundidade de até 2 m</t>
  </si>
  <si>
    <t>07.11.020</t>
  </si>
  <si>
    <t>Reaterro compactado mecanizado de vala ou cava com compactador</t>
  </si>
  <si>
    <t>08.01.040</t>
  </si>
  <si>
    <t>Escoramento de solo descontínuo</t>
  </si>
  <si>
    <t>08.05.100</t>
  </si>
  <si>
    <t>Dreno com pedra britada</t>
  </si>
  <si>
    <t>08.05.180</t>
  </si>
  <si>
    <t>Manta geotêxtil com resistência à tração longitudinal de 10kN/m e transversal de 9kN/m</t>
  </si>
  <si>
    <t>08.05.220</t>
  </si>
  <si>
    <t>Manta geotêxtil com resistência à tração longitudinal de 31kN/m e transversal de 27kN/m</t>
  </si>
  <si>
    <t>09.02.120</t>
  </si>
  <si>
    <t>Forma ripada de 5 cm na vertical</t>
  </si>
  <si>
    <t>10.01.040</t>
  </si>
  <si>
    <t>Armadura em barra de aço CA-50 (A ou B) fyk = 500 MPa</t>
  </si>
  <si>
    <t>10.01.060</t>
  </si>
  <si>
    <t>Armadura em barra de aço CA-60 (A ou B) fyk = 600 MPa</t>
  </si>
  <si>
    <t>10.02.020</t>
  </si>
  <si>
    <t>Armadura em tela soldada de aço</t>
  </si>
  <si>
    <t>11.01.130</t>
  </si>
  <si>
    <t>Concreto usinado, fck = 25 MPa</t>
  </si>
  <si>
    <t>11.11</t>
  </si>
  <si>
    <t>11.16</t>
  </si>
  <si>
    <t>11.16.020</t>
  </si>
  <si>
    <t>Lançamento, espalhamento e adensamento de concreto ou massa em lastro e/ou enchimento</t>
  </si>
  <si>
    <t>11.16.040</t>
  </si>
  <si>
    <t>Lançamento e adensamento de concreto ou massa em fundação</t>
  </si>
  <si>
    <t>11.16.060</t>
  </si>
  <si>
    <t>Lançamento e adensamento de concreto ou massa em estrutura</t>
  </si>
  <si>
    <t>11.16.220</t>
  </si>
  <si>
    <t>Nivelamento de piso em concreto com acabadora de superfície</t>
  </si>
  <si>
    <t>11.18</t>
  </si>
  <si>
    <t>11.18.040</t>
  </si>
  <si>
    <t>Lastro de pedra britada</t>
  </si>
  <si>
    <t>11.18.180</t>
  </si>
  <si>
    <t>Colchão de areia</t>
  </si>
  <si>
    <t>11.20</t>
  </si>
  <si>
    <t>12.01.021</t>
  </si>
  <si>
    <t>Broca em concreto armado diâmetro de 20 cm - completa</t>
  </si>
  <si>
    <t>12.01.041</t>
  </si>
  <si>
    <t>Broca em concreto armado diâmetro de 25 cm - completa</t>
  </si>
  <si>
    <t>12.12</t>
  </si>
  <si>
    <t>12.14</t>
  </si>
  <si>
    <t>13.01.150</t>
  </si>
  <si>
    <t>Laje pré-fabricada mista vigota treliçada/lajota cerâmica - LT 16 (12+4) e capa com concreto de 25 MPa</t>
  </si>
  <si>
    <t>14.04.210</t>
  </si>
  <si>
    <t>14.04.220</t>
  </si>
  <si>
    <t>14.10.111</t>
  </si>
  <si>
    <t>14.20.010</t>
  </si>
  <si>
    <t>Vergas, contravergas e pilaretes de concreto armado</t>
  </si>
  <si>
    <t>15.05.540</t>
  </si>
  <si>
    <t>Mobiliário em concreto armado pré-moldado - fck= 25 MPa</t>
  </si>
  <si>
    <t>16.10</t>
  </si>
  <si>
    <t>16.12</t>
  </si>
  <si>
    <t>16.13</t>
  </si>
  <si>
    <t>16.16</t>
  </si>
  <si>
    <t>16.20</t>
  </si>
  <si>
    <t>16.33.082</t>
  </si>
  <si>
    <t>Calha, rufo, afins em chapa galvanizada nº 26 - corte 0,33 m</t>
  </si>
  <si>
    <t>17.01.020</t>
  </si>
  <si>
    <t>Argamassa de regularização e/ou proteção</t>
  </si>
  <si>
    <t>17.01.040</t>
  </si>
  <si>
    <t>Lastro de concreto impermeabilizado</t>
  </si>
  <si>
    <t>17.02.020</t>
  </si>
  <si>
    <t>Chapisco</t>
  </si>
  <si>
    <t>17.02.040</t>
  </si>
  <si>
    <t>Chapisco com adesivo de alto desempenho</t>
  </si>
  <si>
    <t>17.02.140</t>
  </si>
  <si>
    <t>Emboço desempenado com espuma de poliéster</t>
  </si>
  <si>
    <t>17.10</t>
  </si>
  <si>
    <t>17.12</t>
  </si>
  <si>
    <t>18.06.103</t>
  </si>
  <si>
    <t>Rodapé em placa cerâmica esmaltada PEI-5 para área interna, grupo de absorção BIIb, resistência química B, assentado com argamassa colante industrializada</t>
  </si>
  <si>
    <t>18.06.142</t>
  </si>
  <si>
    <t>Placa cerâmica esmaltada antiderrapante PEI-5 para área interna com saída para o exterior, grupo de absorção BIIa, resistência química A, assentado com argamassa colante industrializada</t>
  </si>
  <si>
    <t>18.06.430</t>
  </si>
  <si>
    <t>Rejuntamento em placas cerâmicas com argamassa industrializada para rejunte, juntas acima de 5 até 10 mm</t>
  </si>
  <si>
    <t>18.06.530</t>
  </si>
  <si>
    <t>Rejuntamento de rodapé em placas cerâmicas com argamassa industrializada para rejunte, altura até 10 cm, juntas acima de 5 até 10 mm</t>
  </si>
  <si>
    <t>18.11</t>
  </si>
  <si>
    <t>18.12</t>
  </si>
  <si>
    <t>18.13</t>
  </si>
  <si>
    <t>19.03.260</t>
  </si>
  <si>
    <t>Revestimento em pedra ardósia selecionada</t>
  </si>
  <si>
    <t>20.10</t>
  </si>
  <si>
    <t>20.20</t>
  </si>
  <si>
    <t>24.02.040</t>
  </si>
  <si>
    <t>Porta/portão tipo gradil sob medida</t>
  </si>
  <si>
    <t>24.02.070</t>
  </si>
  <si>
    <t>Porta de ferro de abrir tipo veneziana, linha comercial</t>
  </si>
  <si>
    <t>24.02.100</t>
  </si>
  <si>
    <t>Portão tubular em tela de aço galvanizado até 2,50 m de altura, completo</t>
  </si>
  <si>
    <t>24.02.930</t>
  </si>
  <si>
    <t>Portão de 2 folhas tubular, com tela em aço galvanizado de 2´ e fio 10, completo</t>
  </si>
  <si>
    <t>26.01.230</t>
  </si>
  <si>
    <t>Vidro fantasia de 3/4 mm</t>
  </si>
  <si>
    <t>28.05.060</t>
  </si>
  <si>
    <t>Cadeado de latão com cilindro - trava dupla - 50mm</t>
  </si>
  <si>
    <t>30.01.020</t>
  </si>
  <si>
    <t>Barra de apoio reta, para pessoas com mobilidade reduzida, em tubo de aço inoxidável de 1 1/2´ x 500 mm</t>
  </si>
  <si>
    <t>30.01.030</t>
  </si>
  <si>
    <t>Barra de apoio reta, para pessoas com mobilidade reduzida, em tubo de aço inoxidável de 1 1/2´ x 800 mm</t>
  </si>
  <si>
    <t>30.06.100</t>
  </si>
  <si>
    <t>Sinalização com pictograma para vaga de estacionamento</t>
  </si>
  <si>
    <t>30.08.030</t>
  </si>
  <si>
    <t>Assento articulado para banho, em alumínio com pintura epóxi de 700 x 450 mm</t>
  </si>
  <si>
    <t>30.08.060</t>
  </si>
  <si>
    <t>Bacia sifonada de louça para pessoas com mobilidade reduzida - capacidade de 6 litros</t>
  </si>
  <si>
    <t>32.07.090</t>
  </si>
  <si>
    <t>Junta de dilatação ou vedação com mastique de silicone, 1,0 x 0,5 cm - inclusive guia de apoio em polietileno</t>
  </si>
  <si>
    <t>32.15.030</t>
  </si>
  <si>
    <t>Impermeabilização em manta asfáltica com armadura, tipo III-B, espessura de 3 mm</t>
  </si>
  <si>
    <t>32.16.010</t>
  </si>
  <si>
    <t>Impermeabilização em pintura de asfalto oxidado com solventes orgânicos, sobre massa</t>
  </si>
  <si>
    <t>33.09.021</t>
  </si>
  <si>
    <t>Tinta acrílica para faixas demarcatórias</t>
  </si>
  <si>
    <t>33.10.041</t>
  </si>
  <si>
    <t>33.10.050</t>
  </si>
  <si>
    <t>Tinta acrílica em massa, inclusive preparo</t>
  </si>
  <si>
    <t>33.11.050</t>
  </si>
  <si>
    <t>34.02.020</t>
  </si>
  <si>
    <t>Plantio de grama batatais em placas (praças e áreas abertas)</t>
  </si>
  <si>
    <t>34.04.050</t>
  </si>
  <si>
    <t>Árvore ornamental tipo Pata de Vaca - h= 2,00 m</t>
  </si>
  <si>
    <t>34.05.050</t>
  </si>
  <si>
    <t>Cerca em tela de aço galvanizado de 2´, montantes em mourões de concreto com ponta inclinada e arame farpado</t>
  </si>
  <si>
    <t>34.13.021</t>
  </si>
  <si>
    <t>Corte, recorte e remoção de árvore inclusive as raízes - diâmetro (DAP)&gt;15cm&lt;30cm</t>
  </si>
  <si>
    <t>35.01.170</t>
  </si>
  <si>
    <t>Poste oficial completo com rede para voleibol</t>
  </si>
  <si>
    <t>35.04.120</t>
  </si>
  <si>
    <t>Banco em concreto pré-moldado, comprimento 150 cm</t>
  </si>
  <si>
    <t>36.04.010</t>
  </si>
  <si>
    <t>Suporte para 1 isolador de baixa tensão</t>
  </si>
  <si>
    <t>36.20.282</t>
  </si>
  <si>
    <t>Placa de advertência em chapa de aço, com pintura refletiva "Perigo Alta Tensão"</t>
  </si>
  <si>
    <t>37.13.660</t>
  </si>
  <si>
    <t>Disjuntor termomagnético, tripolar 220/380 V, corrente de 60 A até 100 A</t>
  </si>
  <si>
    <t>37.17.090</t>
  </si>
  <si>
    <t>Dispositivo diferencial residual de 63 A x 30 mA - 4 polos</t>
  </si>
  <si>
    <t>37.17.100</t>
  </si>
  <si>
    <t>Dispositivo diferencial residual de 80 A x 30 mA - 4 polos</t>
  </si>
  <si>
    <t>37.24.031</t>
  </si>
  <si>
    <t>Supressor de surto monofásico, corrente nominal 4 a 11 kA, Imax. de surto 12 até 15 kA</t>
  </si>
  <si>
    <t>37.25.100</t>
  </si>
  <si>
    <t>Disjuntor em caixa moldada tripolar, térmico e magnético fixos, tensão de isolamento 480/690V, de 70A até 150A</t>
  </si>
  <si>
    <t>38.04.120</t>
  </si>
  <si>
    <t>Eletroduto galvanizado conforme NBR13057 -  2´ com acessórios</t>
  </si>
  <si>
    <t>38.19.030</t>
  </si>
  <si>
    <t>Eletroduto de PVC corrugado flexível leve, diâmetro externo de 25 mm</t>
  </si>
  <si>
    <t>38.19.040</t>
  </si>
  <si>
    <t>Eletroduto de PVC corrugado flexível leve, diâmetro externo de 32 mm</t>
  </si>
  <si>
    <t>39.02.010</t>
  </si>
  <si>
    <t>Cabo de cobre de 1,5 mm², isolamento 750 V - isolação em PVC 70°C</t>
  </si>
  <si>
    <t>39.02.016</t>
  </si>
  <si>
    <t>Cabo de cobre de 2,5 mm², isolamento 750 V - isolação em PVC 70°C</t>
  </si>
  <si>
    <t>39.02.030</t>
  </si>
  <si>
    <t>Cabo de cobre de 6 mm², isolamento 750 V - isolação em PVC 70°C</t>
  </si>
  <si>
    <t>39.04.080</t>
  </si>
  <si>
    <t>Cabo de cobre nu, têmpera mole, classe 2, de 50 mm²</t>
  </si>
  <si>
    <t>39.09.020</t>
  </si>
  <si>
    <t>Conector split-bolt para cabo de 25 mm², latão, simples</t>
  </si>
  <si>
    <t>39.09.060</t>
  </si>
  <si>
    <t>Conector split-bolt para cabo de 50 mm², latão, simples</t>
  </si>
  <si>
    <t>39.10.050</t>
  </si>
  <si>
    <t>Terminal de compressão para cabo de 2,5 mm²</t>
  </si>
  <si>
    <t>39.10.060</t>
  </si>
  <si>
    <t>Terminal de pressão/compressão para cabo de 6 até 10 mm²</t>
  </si>
  <si>
    <t>39.10.080</t>
  </si>
  <si>
    <t>Terminal de pressão/compressão para cabo de 16 mm²</t>
  </si>
  <si>
    <t>39.10.120</t>
  </si>
  <si>
    <t>Terminal de pressão/compressão para cabo de 25 mm²</t>
  </si>
  <si>
    <t>39.10.160</t>
  </si>
  <si>
    <t>Terminal de pressão/compressão para cabo de 50 mm²</t>
  </si>
  <si>
    <t>39.10.200</t>
  </si>
  <si>
    <t>Terminal de pressão/compressão para cabo de 70 mm²</t>
  </si>
  <si>
    <t>39.10.300</t>
  </si>
  <si>
    <t>Terminal de pressão/compressão para cabo de 240 mm²</t>
  </si>
  <si>
    <t>39.21.040</t>
  </si>
  <si>
    <t>Cabo de cobre flexível de 6 mm², isolamento 0,6/1kV - isolação HEPR 90°C</t>
  </si>
  <si>
    <t>39.21.060</t>
  </si>
  <si>
    <t>Cabo de cobre flexível de 16 mm², isolamento 0,6/1kV - isolação HEPR 90°C</t>
  </si>
  <si>
    <t>39.21.070</t>
  </si>
  <si>
    <t>Cabo de cobre flexível de 25 mm², isolamento 0,6/1kV - isolação HEPR 90°C</t>
  </si>
  <si>
    <t>39.21.080</t>
  </si>
  <si>
    <t>Cabo de cobre flexível de 35 mm², isolamento 0,6/1kV - isolação HEPR 90°C</t>
  </si>
  <si>
    <t>39.21.090</t>
  </si>
  <si>
    <t>Cabo de cobre flexível de 50 mm², isolamento 0,6/1kV - isolação HEPR 90°C</t>
  </si>
  <si>
    <t>40.04.450</t>
  </si>
  <si>
    <t>Tomada 2P+T de 10 A - 250 V, completa</t>
  </si>
  <si>
    <t>40.04.480</t>
  </si>
  <si>
    <t>Conjunto 1 interruptor simples e 1 tomada 2P+T de 10 A, completo</t>
  </si>
  <si>
    <t>40.04.490</t>
  </si>
  <si>
    <t>Conjunto 2 interruptores simples e 1 tomada 2P+T de 10 A, completo</t>
  </si>
  <si>
    <t>40.05.020</t>
  </si>
  <si>
    <t>Interruptor com 1 tecla simples e placa</t>
  </si>
  <si>
    <t>40.07.010</t>
  </si>
  <si>
    <t>Caixa em PVC de 4´ x 2´</t>
  </si>
  <si>
    <t>40.07.040</t>
  </si>
  <si>
    <t>Caixa em PVC octogonal de 4´ x 4´</t>
  </si>
  <si>
    <t>40.11.010</t>
  </si>
  <si>
    <t>Relé fotoelétrico 50/60 Hz, 110/220 V, 1200 VA, completo</t>
  </si>
  <si>
    <t>41.02.551</t>
  </si>
  <si>
    <t>Lâmpada LED tubular T8 com base G13, de 1850 até 2000 Im - 18 a 20 W</t>
  </si>
  <si>
    <t>41.02.580</t>
  </si>
  <si>
    <t>Lâmpada LED 13,5W, com base E-27, 1400 até 1510 lm</t>
  </si>
  <si>
    <t>41.10.430</t>
  </si>
  <si>
    <t>Poste telecônico reto em aço SAE 1010/1020 galvanizado a fogo, altura de 6,00 m</t>
  </si>
  <si>
    <t>41.11.450</t>
  </si>
  <si>
    <t>Suporte tubular de fixação em poste para 2 luminárias tipo pétala</t>
  </si>
  <si>
    <t>41.11.704</t>
  </si>
  <si>
    <t>41.14.070</t>
  </si>
  <si>
    <t>Luminária retangular de sobrepor tipo calha aberta, para 2 lâmpadas fluorescentes tubulares de 32 W</t>
  </si>
  <si>
    <t>41.20.080</t>
  </si>
  <si>
    <t>Plafon plástico e/ou PVC para acabamento de ponto de luz, com soquete E-27 para lâmpada fluorescente compacta</t>
  </si>
  <si>
    <t>42.05.110</t>
  </si>
  <si>
    <t>Conector cabo/haste de 3/4´</t>
  </si>
  <si>
    <t>42.05.160</t>
  </si>
  <si>
    <t>Conector olhal cabo/haste de 5/8´</t>
  </si>
  <si>
    <t>42.05.200</t>
  </si>
  <si>
    <t>42.05.310</t>
  </si>
  <si>
    <t>Caixa de inspeção do terra cilíndrica em PVC rígido, diâmetro de 300 mm - h= 250 mm</t>
  </si>
  <si>
    <t>43.02.080</t>
  </si>
  <si>
    <t>Chuveiro elétrico de 6.500W / 220V com resistência blindada</t>
  </si>
  <si>
    <t>43.02.140</t>
  </si>
  <si>
    <t>Chuveiro elétrico de 5.500 W / 220 V em PVC</t>
  </si>
  <si>
    <t>44.01.100</t>
  </si>
  <si>
    <t>Lavatório de louça sem coluna</t>
  </si>
  <si>
    <t>44.03.050</t>
  </si>
  <si>
    <t>Dispenser papel higiênico em ABS para rolão 300 / 600 m, com visor</t>
  </si>
  <si>
    <t>44.03.080</t>
  </si>
  <si>
    <t>Porta-papel de louça de embutir</t>
  </si>
  <si>
    <t>44.03.090</t>
  </si>
  <si>
    <t>Cabide cromado para banheiro</t>
  </si>
  <si>
    <t>44.03.130</t>
  </si>
  <si>
    <t>Saboneteira tipo dispenser, para refil de 800 ml</t>
  </si>
  <si>
    <t>44.03.645</t>
  </si>
  <si>
    <t>Torneira de mesa automática, acionamento hidromecânico, em latão cromado, DN= 1/2´ou 3/4´</t>
  </si>
  <si>
    <t>44.20.010</t>
  </si>
  <si>
    <t>Sifão plástico sanfonado universal de 1´</t>
  </si>
  <si>
    <t>44.20.280</t>
  </si>
  <si>
    <t>Tampa de plástico para bacia sanitária</t>
  </si>
  <si>
    <t>45.01.020</t>
  </si>
  <si>
    <t>Entrada completa de água com abrigo e registro de gaveta, DN= 3/4´</t>
  </si>
  <si>
    <t>46.01.020</t>
  </si>
  <si>
    <t>Tubo de PVC rígido soldável marrom, DN= 25 mm, (3/4´), inclusive conexões</t>
  </si>
  <si>
    <t>46.01.040</t>
  </si>
  <si>
    <t>Tubo de PVC rígido soldável marrom, DN= 40 mm, (1 1/4´), inclusive conexões</t>
  </si>
  <si>
    <t>46.02.050</t>
  </si>
  <si>
    <t>Tubo de PVC rígido branco PxB com virola e anel de borracha, linha esgoto série normal, DN= 50 mm, inclusive conexões</t>
  </si>
  <si>
    <t>46.02.070</t>
  </si>
  <si>
    <t>Tubo de PVC rígido branco PxB com virola e anel de borracha, linha esgoto série normal, DN= 100 mm, inclusive conexões</t>
  </si>
  <si>
    <t>46.03.060</t>
  </si>
  <si>
    <t>Tubo de PVC rígido PxB com virola e anel de borracha, linha esgoto série reforçada ´R´. DN= 150 mm, inclusive conexões</t>
  </si>
  <si>
    <t>46.13.020</t>
  </si>
  <si>
    <t>Tubo em polietileno de alta densidade corrugado perfurado, DN= 4´, inclusive conexões</t>
  </si>
  <si>
    <t>46.13.026</t>
  </si>
  <si>
    <t>Tubo em polietileno de alta densidade corrugado perfurado, DN= 6´, inclusive conexões</t>
  </si>
  <si>
    <t>47.01.130</t>
  </si>
  <si>
    <t>Registro de pressão em latão fundido sem acabamento, DN= 3/4´</t>
  </si>
  <si>
    <t>47.04.020</t>
  </si>
  <si>
    <t>Válvula de descarga com registro próprio, duplo acionamento limitador de fluxo, DN= 1 1/4´</t>
  </si>
  <si>
    <t>49.01.070</t>
  </si>
  <si>
    <t>Caixa sifonada de PVC rígido de 250 x 230 x 75 mm, com tampa cega</t>
  </si>
  <si>
    <t>49.11.130</t>
  </si>
  <si>
    <t>Canaleta com grelha em alumínio, largura de 80 mm</t>
  </si>
  <si>
    <t>54.01.210</t>
  </si>
  <si>
    <t>Base de brita graduada</t>
  </si>
  <si>
    <t>54.01.400</t>
  </si>
  <si>
    <t>Abertura de caixa até 25 cm, inclui escavação, compactação, transporte e preparo do sub-leito</t>
  </si>
  <si>
    <t>54.03.210</t>
  </si>
  <si>
    <t>Camada de rolamento em concreto betuminoso usinado quente - CBUQ</t>
  </si>
  <si>
    <t>54.03.230</t>
  </si>
  <si>
    <t>Imprimação betuminosa ligante</t>
  </si>
  <si>
    <t>54.03.240</t>
  </si>
  <si>
    <t>Imprimação betuminosa impermeabilizante</t>
  </si>
  <si>
    <t>55.01.020</t>
  </si>
  <si>
    <t>Limpeza final da obra</t>
  </si>
  <si>
    <t>68.20.040</t>
  </si>
  <si>
    <t>Braçadeira circular em aço carbono galvanizado, diâmetro nominal de 140 até 300 mm</t>
  </si>
  <si>
    <t>69.20.040</t>
  </si>
  <si>
    <t>Isolador roldana em porcelana de 72 x 72 mm</t>
  </si>
  <si>
    <t>70.02.010</t>
  </si>
  <si>
    <t>70.03.001</t>
  </si>
  <si>
    <t>Placa para sinalização viária em chapa de aço, totalmente refletiva com película IA/IA - área até 2,0 m²</t>
  </si>
  <si>
    <t>70.06.001</t>
  </si>
  <si>
    <t>Fonte</t>
  </si>
  <si>
    <t>CDHU</t>
  </si>
  <si>
    <t>1.</t>
  </si>
  <si>
    <t>%</t>
  </si>
  <si>
    <t>PERFURATRIZ HIDRÁULICA SOBRE CAMINHÃO COM TRADO CURTO ACOPLADO, PROFUNDIDADE MÁXIMA DE 20 M, DIÂMETRO MÁXIMO DE 1500 MM, POTÊNCIA INSTALADA DE 137 HP, MESA ROTATIVA COM TORQUE MÁXIMO DE 30 KNM - MANUTENÇÃO. AF_06/2015</t>
  </si>
  <si>
    <t>DRENO SUBSUPERFICIAL (SEÇÃO 0,40 X 0,40 M), COM TUBO DE PEAD CORRUGADO PERFURADO, DN 100 MM, ENCHIMENTO COM BRITA, ENVOLVIDO COM MANTA GEOTÊXTIL. AF_07/2021</t>
  </si>
  <si>
    <t>FECHADURA DE EMBUTIR PARA PORTA DE BANHEIRO, COMPLETA, ACABAMENTO PADRÃO MÉDIO, INCLUSO EXECUÇÃO DE FURO - FORNECIMENTO E INSTALAÇÃO. AF_12/2019</t>
  </si>
  <si>
    <t>COMPACTAÇÃO MECÂNICA DE SOLO PARA EXECUÇÃO DE RADIER, PISO DE CONCRETO OU LAJE SOBRE SOLO, COM COMPACTADOR DE SOLOS A PERCUSSÃO. AF_09/2021</t>
  </si>
  <si>
    <t>ELETRODUTO FLEXÍVEL CORRUGADO, PEAD, DN 50 (1 1/2"), PARA REDE ENTERRADA DE DISTRIBUIÇÃO DE ENERGIA ELÉTRICA - FORNECIMENTO E INSTALAÇÃO. AF_12/2021</t>
  </si>
  <si>
    <t>ELETRODUTO FLEXÍVEL CORRUGADO, PEAD, DN 63 (2"), PARA REDE ENTERRADA DE DISTRIBUIÇÃO DE ENERGIA ELÉTRICA - FORNECIMENTO E INSTALAÇÃO. AF_12/2021</t>
  </si>
  <si>
    <t>CABO DE COBRE FLEXÍVEL ISOLADO, 25 MM², ANTI-CHAMA 0,6/1,0 KV, PARA REDE ENTERRADA DE DISTRIBUIÇÃO DE ENERGIA ELÉTRICA - FORNECIMENTO E INSTALAÇÃO. AF_12/2021</t>
  </si>
  <si>
    <t>CAIXA ENTERRADA ELÉTRICA RETANGULAR, EM CONCRETO PRÉ-MOLDADO, FUNDO COM BRITA, DIMENSÕES INTERNAS: 0,4X0,4X0,4 M. AF_12/2020</t>
  </si>
  <si>
    <t>ENTRADA DE ENERGIA ELÉTRICA, AÉREA, TRIFÁSICA, COM CAIXA DE SOBREPOR, CABO DE 35 MM2 E DISJUNTOR DIN 50A (NÃO INCLUSO O POSTE DE CONCRETO). AF_07/2020_PS</t>
  </si>
  <si>
    <t>TANQUE SÉPTICO RETANGULAR, EM ALVENARIA COM BLOCOS DE CONCRETO, DIMENSÕES INTERNAS: 1,2 X 2,4 X H=1,6 M, VOLUME ÚTIL: 3456 L (PARA 13 CONTRIBUINTES). AF_12/2020</t>
  </si>
  <si>
    <t>FILTRO ANAERÓBIO RETANGULAR, EM ALVENARIA COM BLOCOS DE CONCRETO, DIMENSÕES INTERNAS: 1,2 X 1,8 X H=1,67 M, VOLUME ÚTIL: 2592 L (PARA 13 CONTRIBUINTES). AF_12/2020</t>
  </si>
  <si>
    <t>CONTRAPISO EM ARGAMASSA PRONTA, PREPARO MECÂNICO COM MISTURADOR 300 KG, APLICADO EM ÁREAS MOLHADAS SOBRE IMPERMEABILIZAÇÃO, ACABAMENTO NÃO REFORÇADO, ESPESSURA 4CM. AF_07/2021</t>
  </si>
  <si>
    <t>INSTALAÇÃO DE LIXEIRA METÁLICA DUPLA, CAPACIDADE DE 60 L, EM TUBO DE AÇO CARBONO E CESTOS EM CHAPA DE AÇO COM PINTURA ELETROSTÁTICA, SOBRE PISO DE CONCRETO EXISTENTE. AF_11/2021</t>
  </si>
  <si>
    <t>TÉCNICO DE LABORATÓRIO COM ENCARGOS COMPLEMENTARES</t>
  </si>
  <si>
    <t>Item</t>
  </si>
  <si>
    <t>Descrição</t>
  </si>
  <si>
    <t>Valor em R$</t>
  </si>
  <si>
    <t>1º Mês</t>
  </si>
  <si>
    <t>2º Mês</t>
  </si>
  <si>
    <t>3º Mês</t>
  </si>
  <si>
    <t>4º Mês</t>
  </si>
  <si>
    <t>5º Mês</t>
  </si>
  <si>
    <t>6º Mês</t>
  </si>
  <si>
    <t>7° Mês</t>
  </si>
  <si>
    <t>8° Mês</t>
  </si>
  <si>
    <t>Obra:</t>
  </si>
  <si>
    <t>Local:</t>
  </si>
  <si>
    <t>Código</t>
  </si>
  <si>
    <t>R.03.000.027502</t>
  </si>
  <si>
    <t>Tela em polietileno (nylon), malha 10x10cm - fio com espessura de 2 mm, instalada</t>
  </si>
  <si>
    <t>SINAPI-I</t>
  </si>
  <si>
    <t>Segregador (bate-roda) refletivo - resina</t>
  </si>
  <si>
    <t>Qtd arredondada</t>
  </si>
  <si>
    <t>BDI 1:</t>
  </si>
  <si>
    <t>BDI 2:</t>
  </si>
  <si>
    <t>&lt;-- BDI para itens obtidos via cotações</t>
  </si>
  <si>
    <t>2.</t>
  </si>
  <si>
    <t>3.</t>
  </si>
  <si>
    <t>4.</t>
  </si>
  <si>
    <t>5.</t>
  </si>
  <si>
    <t>6.</t>
  </si>
  <si>
    <t>7.</t>
  </si>
  <si>
    <t>8.</t>
  </si>
  <si>
    <t>9.</t>
  </si>
  <si>
    <t>10.</t>
  </si>
  <si>
    <t>11.</t>
  </si>
  <si>
    <t>CDHU-I</t>
  </si>
  <si>
    <t>9° Mês</t>
  </si>
  <si>
    <t>10° Mês</t>
  </si>
  <si>
    <t>11º Mês</t>
  </si>
  <si>
    <t>12° Mês</t>
  </si>
  <si>
    <t>12.</t>
  </si>
  <si>
    <t>13.</t>
  </si>
  <si>
    <t>14.</t>
  </si>
  <si>
    <t>15.</t>
  </si>
  <si>
    <t>R$</t>
  </si>
  <si>
    <t>Total do Mês</t>
  </si>
  <si>
    <t>Total Acumualdo</t>
  </si>
  <si>
    <t>Haste de aterramento de 5/8" x 2,4 m</t>
  </si>
  <si>
    <t>Alvenaria de bloco cerâmico de vedação de 14 cm</t>
  </si>
  <si>
    <t>Alvenaria de bloco cerâmico de vedação de 19 cm</t>
  </si>
  <si>
    <t>RASGO LINEAR MECANIZADO EM CONTRAPISO, PARA RAMAIS/ DISTRIBUIÇÃO DE INSTALAÇÕES HIDRÁULICAS, DIÂMETROS MAIORES QUE 40 MM E MENORES OU IGUAIS A 75 MM. AF_09/2023_PS</t>
  </si>
  <si>
    <t>CHUMBAMENTO LINEAR EM ALVENARIA PARA RAMAIS/DISTRIBUIÇÃO DE INSTALAÇÕES HIDRÁULICAS COM DIÂMETROS MAIORES QUE 40 MM E MENORES OU IGUAIS A 75 MM. AF_09/2023</t>
  </si>
  <si>
    <t>DEMOLIÇÃO DE ALVENARIA PARA QUALQUER TIPO DE BLOCO, DE FORMA MECANIZADA, SEM REAPROVEITAMENTO. AF_09/2023</t>
  </si>
  <si>
    <t>FABRICAÇÃO, MONTAGEM E DESMONTAGEM DE FÔRMA PARA VIGA BALDRAME, EM MADEIRA SERRADA, E=25 MM, 4 UTILIZAÇÕES. AF_01/2024</t>
  </si>
  <si>
    <t>Alvenaria de bloco de concreto de vedação de 14 cm - classe C</t>
  </si>
  <si>
    <t>TAPUME COM TELHA METÁLICA. AF_03/2024</t>
  </si>
  <si>
    <t>FIXAÇÃO (ENCUNHAMENTO) DE ALVENARIA DE VEDAÇÃO COM TIJOLO MACIÇO. AF_03/2024</t>
  </si>
  <si>
    <t>CINTA DE AMARRAÇÃO DE ALVENARIA MOLDADA IN LOCO COM UTILIZAÇÃO DE BLOCOS CANALETA, ESPESSURA DE *20* CM. AF_03/2024</t>
  </si>
  <si>
    <t>ALAMBRADO PARA QUADRA POLIESPORTIVA, ESTRUTURADO POR TUBOS DE ACO GALVANIZADO, (MONTANTES COM DIAMETRO 2", TRAVESSAS E ESCORAS COM DIÂMETRO 1 ¼"), COM TELA DE ARAME GALVANIZADO, FIO 14 BWG E MALHA QUADRADA 5X5CM (EXCETO MURETA). AF_03/2021</t>
  </si>
  <si>
    <t>PODA EM ALTURA DE ÁRVORE COM DIÂMETRO DE TRONCO MAIOR OU IGUAL A 0,40 M E MENOR QUE 0,60 M. AF_03/2024</t>
  </si>
  <si>
    <t>FDE</t>
  </si>
  <si>
    <t xml:space="preserve"> </t>
  </si>
  <si>
    <t>02.03.001.</t>
  </si>
  <si>
    <t>FORMA DE MADEIRA MACICA</t>
  </si>
  <si>
    <t>PR</t>
  </si>
  <si>
    <t>06.03.074.</t>
  </si>
  <si>
    <t>QE-42 POSTE PARA REDE DE VOLEIBOL (FUNDACAO DIRETA)</t>
  </si>
  <si>
    <t>06.03.077.</t>
  </si>
  <si>
    <t>QE-45 TRAVE DE FUTEBOL DE SALAO (FUNDACAO DIRETA)</t>
  </si>
  <si>
    <t>08.12.038.</t>
  </si>
  <si>
    <t>RUFO EM CHAPA GALVANIZADA N 26 - CORTE 0,16 M</t>
  </si>
  <si>
    <t>08.17.051.</t>
  </si>
  <si>
    <t>BEBEDOURO ELETRICO COM CAPACIDADE DE 80 L</t>
  </si>
  <si>
    <t>DISJUNTOR TRIPOLAR TERMOMAGNETICO 3X60A A 3X100A</t>
  </si>
  <si>
    <t>09.05.075.</t>
  </si>
  <si>
    <t>09.83.034.</t>
  </si>
  <si>
    <t>BARRA DE COBRE PARA NEUTRO - 400 A</t>
  </si>
  <si>
    <t>09.83.038.</t>
  </si>
  <si>
    <t>BARRA DE COBRE PARA NEUTRO - 100 A</t>
  </si>
  <si>
    <t>16.03.156.</t>
  </si>
  <si>
    <t>ÁRVORE ORNAMENTAL PEROBA ROSA H=2,00M</t>
  </si>
  <si>
    <t>16.03.488.</t>
  </si>
  <si>
    <t>FRUTÍFERA ACEROLA H=2,00M</t>
  </si>
  <si>
    <t>16.03.490.</t>
  </si>
  <si>
    <t>FRUTÍFERA PITANGUEIRA H=2,00M</t>
  </si>
  <si>
    <t>16.03.491.</t>
  </si>
  <si>
    <t>FRUTÍFERA UVAIA H=2,00M</t>
  </si>
  <si>
    <t>16.04.016.</t>
  </si>
  <si>
    <t>QUADRA DE ESPORTES-PISO DE CONCRETO ARMADO-FUND. DIRETA</t>
  </si>
  <si>
    <t>16.04.025.</t>
  </si>
  <si>
    <t xml:space="preserve">QE-37 TABELA DE BASQUETE INCLUSIVE GALVANIZAÇÃO A FOGO E PINTURA ESMALTE  FUNDACAO BROCA Ø 25 CM </t>
  </si>
  <si>
    <t>16.05.031.</t>
  </si>
  <si>
    <t>CA-21 CANALETA DE AGUAS PLUVIAIS EM CONCRETO (20CM)</t>
  </si>
  <si>
    <t>16.05.046.</t>
  </si>
  <si>
    <t>16.06.051.</t>
  </si>
  <si>
    <t>CANTEIRO DE OBRAS - LARG 3.30M</t>
  </si>
  <si>
    <t>16.06.077.</t>
  </si>
  <si>
    <t>MANUTENÇÃO MENSAL DE PLACAS DE OBRA</t>
  </si>
  <si>
    <t>16.07.040.</t>
  </si>
  <si>
    <t>16.08.026.</t>
  </si>
  <si>
    <t>Memória de Cálculo</t>
  </si>
  <si>
    <t>Qtd</t>
  </si>
  <si>
    <t>Un.</t>
  </si>
  <si>
    <t>Preço Unitário
Boletim</t>
  </si>
  <si>
    <t>Preço 
Unitário 
sem BDI</t>
  </si>
  <si>
    <t>Preço 
Unitário 
com BDI</t>
  </si>
  <si>
    <t>Preço 
Total 
com BDI</t>
  </si>
  <si>
    <t>BDI</t>
  </si>
  <si>
    <t>PLANTIO DE PALMEIRA COM ALTURA DE MUDA MENOR OU IGUAL A 2,00 M . AF_07/2024</t>
  </si>
  <si>
    <t>16.04.047.</t>
  </si>
  <si>
    <t>BANCO DE RESERVAS PARA QUADRA DE ESPORTES, ESTRUTURA TUBULAR EM AÇO GALVANIZADO E ASSENTOS EM POLIPROPILENO</t>
  </si>
  <si>
    <t>Demolições e Retiradas</t>
  </si>
  <si>
    <t>Volume carregado para uma distância de 4,90 km até a Secretaria de Mobilidade Urbana.</t>
  </si>
  <si>
    <t>Limpeza e Regularização</t>
  </si>
  <si>
    <t>Conjunto</t>
  </si>
  <si>
    <t>COMPOSIÇÃO</t>
  </si>
  <si>
    <t>C-001</t>
  </si>
  <si>
    <t>Quadra Poliesportiva 1</t>
  </si>
  <si>
    <t>Drenagem</t>
  </si>
  <si>
    <t>C-002</t>
  </si>
  <si>
    <t>Poste para placa de sinalização vertical - tubo de 2" - altura de 3,00 m</t>
  </si>
  <si>
    <t>Unitário</t>
  </si>
  <si>
    <t>A medição do asfalto será recusada sem a apresentação dos ensaios aqui contratados.</t>
  </si>
  <si>
    <t>SERVIÇOS PRELIMINARES</t>
  </si>
  <si>
    <t>LOCAÇÃO DA OBRA</t>
  </si>
  <si>
    <t>BROCAS</t>
  </si>
  <si>
    <t>VIGAS BALDRAME</t>
  </si>
  <si>
    <t>CONTRAPISO</t>
  </si>
  <si>
    <t>PILARES</t>
  </si>
  <si>
    <t>VIGAS</t>
  </si>
  <si>
    <t>PISO INTERNO</t>
  </si>
  <si>
    <t>REVESTIMENTO DAS PAREDES INTERNAS</t>
  </si>
  <si>
    <t>REVESTIMENTO DAS PAREDES EXTERNAS</t>
  </si>
  <si>
    <t>LAJE</t>
  </si>
  <si>
    <t>REVESTIMENTO DO TETO</t>
  </si>
  <si>
    <t>ESQUADRIAS</t>
  </si>
  <si>
    <t>Interligação em rede de água fria</t>
  </si>
  <si>
    <t>CP04</t>
  </si>
  <si>
    <t>ALVENARIA E VEDAÇÕES</t>
  </si>
  <si>
    <t>ÁGUA FRIA</t>
  </si>
  <si>
    <t>ESGOTO</t>
  </si>
  <si>
    <t>PASSEIO EXTERNO</t>
  </si>
  <si>
    <t>CP06</t>
  </si>
  <si>
    <t>Cilindro flexível delimitador de tráfego com duas faixas refletivas e chumbador - D = 20 cm e H = 80 cm</t>
  </si>
  <si>
    <t>SICRO/SP</t>
  </si>
  <si>
    <t>Caixa de inspeção embutida no asfalto, 80x80x110 cm, tampa em grelha de ferro fundida com duas demãos de epóxi, remoção do solo escavado incluso</t>
  </si>
  <si>
    <t>CP07</t>
  </si>
  <si>
    <t>8.1</t>
  </si>
  <si>
    <t>8.2</t>
  </si>
  <si>
    <t>8.3</t>
  </si>
  <si>
    <t>8.4</t>
  </si>
  <si>
    <t>8.5</t>
  </si>
  <si>
    <t>8.6</t>
  </si>
  <si>
    <t>Demolição da calçada existente, trecho à frente do campo existente, paralelo à Avenida. Área de 411,74 m² x Espessura de 0,05 m</t>
  </si>
  <si>
    <t>Volume demolido x empolamento de 100%</t>
  </si>
  <si>
    <t>Idem volume carregado</t>
  </si>
  <si>
    <t>Área de asfalto demolida x Espessura de 0,03 m x Empolamento de 100%</t>
  </si>
  <si>
    <t>CP08</t>
  </si>
  <si>
    <t>3.1</t>
  </si>
  <si>
    <t>Retirada manual de bancos e mesas em concreto pré-moldado, com reaproveitamento</t>
  </si>
  <si>
    <t>1) Bancos de 1,50 m: 13 unidades x 1,50 m x 0,45 m x 0,45 m;
2) Banquinhos: 16 unidades x cubo de lado 0,30 m;
3) Mesinhas: 4 unidades x cubo de lado 0,25 m;</t>
  </si>
  <si>
    <t>Sabendo que o serviço 34.13.021 remunera o carregamento, prevê-se o transporte do volume médio de 30 m³.</t>
  </si>
  <si>
    <t>Idem volume de mureta carregado</t>
  </si>
  <si>
    <t>3.3</t>
  </si>
  <si>
    <t>3.4</t>
  </si>
  <si>
    <t>3.5</t>
  </si>
  <si>
    <t>3.6</t>
  </si>
  <si>
    <t>Considerado 60,00 m na frente e 20 m atrás, de extensão, por uma altura média de 4,00 m.</t>
  </si>
  <si>
    <t>Área do campo prevista em projeto (32,10 m x 51,10 m)</t>
  </si>
  <si>
    <t>Vide projeto e memorial descritivo.</t>
  </si>
  <si>
    <t>Locação do alambrado metálico, perímetro do campo</t>
  </si>
  <si>
    <t>Limpeza de toda a área sofrer intervenções. Remunera o carregamento.</t>
  </si>
  <si>
    <t>Transporte da Camada Vegetal Escavada: Área Limpa x Espessura de 0,10 m x Empolamento de 30%</t>
  </si>
  <si>
    <r>
      <t xml:space="preserve">Toda a área que foi limpa deve ser regularizada e compactada. </t>
    </r>
    <r>
      <rPr>
        <b/>
        <sz val="10"/>
        <rFont val="Arial"/>
        <family val="2"/>
      </rPr>
      <t>Apresentar a ART de Terraplenagem, caso contrário a medição será rejeitada.</t>
    </r>
  </si>
  <si>
    <r>
      <rPr>
        <b/>
        <sz val="10"/>
        <rFont val="Arial"/>
        <family val="2"/>
      </rPr>
      <t>Seguir obrigatoriamente o Caderno S12.18 da FDE, exceto a pintura</t>
    </r>
    <r>
      <rPr>
        <sz val="10"/>
        <rFont val="Arial"/>
        <family val="2"/>
      </rPr>
      <t>. 1,00% de queda para cada lado, de forma a direcionar a água pluvial às canaletas no entorno. Apresentar as Seguintes Notas Fiscais:
1. Nota Fiscal do Concreto de Ao Menos 25 MPa;
2. Nota Fiscal da Armadura em Tela Soldada (Q138);</t>
    </r>
  </si>
  <si>
    <t>Utilizar tinta própria para grama sintética. Seguir o traçado indicado em projeto.</t>
  </si>
  <si>
    <t>O serviço contempla o concreto com fck com 25 MPa, armadura em tela soldada Q-138, base em BGS, cura química ou umida, além da pintura das linhas demarcatórias da superfície. Seguir o caderno S12.18 da FDE. Apresentar Nota Fiscal do Concreto e da Armadura em Tela. A pintura deve seguir o projeto, e as orientações do Caderno QE-48 da FDE.</t>
  </si>
  <si>
    <t>C-003</t>
  </si>
  <si>
    <t>Trave para campo 25,00 m x 45,00 m para 7 jogadores - 5,00 m x 2,20 m, completa</t>
  </si>
  <si>
    <t>CP10</t>
  </si>
  <si>
    <t>Mão de obra, equipamentos e acessórios para a instalação completa de trave 5,00 m x 2,20 m</t>
  </si>
  <si>
    <t>Instalação das duas traves</t>
  </si>
  <si>
    <t>CP11</t>
  </si>
  <si>
    <t>Antes de assentar, verificar se o caimento de 1,00% em direção às canaletas foi garantido. Área interna do campo. (25,10 m x 45,10 m). A grama só será aceita após sua instalação.</t>
  </si>
  <si>
    <t>Conforme projeto</t>
  </si>
  <si>
    <t>11,10 m x 20,00 m x 3 Unidades</t>
  </si>
  <si>
    <t>1. Área Escavada: 222 m²;
2. Altura de Brita: 0,40 m;
3. Vezes 3 unidades;</t>
  </si>
  <si>
    <t>Idem volume de escavação x empolamento de 1,30 x 3 unidades</t>
  </si>
  <si>
    <t>Conforme projeto de drenagem das quadras</t>
  </si>
  <si>
    <t>Envelopar os tubos.
1) Tubo 4": Extensão x Comprimento Seção Transversal;
2) Tubo 6": Extensão x Comprimento da Seção Transversal</t>
  </si>
  <si>
    <t>Considerada a extensão total de tubos, largura de 0,40 m x altura de 0,40 m</t>
  </si>
  <si>
    <t>Execução do dreno em brita. Considerada a extensão total de tubos, largura de 0,40 m x altura de 0,40 m</t>
  </si>
  <si>
    <t>Volume escavado x empolamento de 1,30</t>
  </si>
  <si>
    <t>Olhando em planta, acompanha a extensão das tubulações, fica entre o dreno de brita e o colchão de areia. Extensão dos Tubos x Largura de 0,40 m</t>
  </si>
  <si>
    <t>Projeção de 222 m² x 3 unidades x altura de 0,30 m</t>
  </si>
  <si>
    <t>Uma unidade por quadra de areia</t>
  </si>
  <si>
    <t>Beach Tênis (Três Quadras de Areia)</t>
  </si>
  <si>
    <t>Altura de duas fiadas (0,40 m) x Perímetro total dos campos (11,10 m x 6 lados + 20,00 m x 4 Lados)</t>
  </si>
  <si>
    <t>Perímetro da Seção Transversal 0,94 m x Perímetro da Alvenaria</t>
  </si>
  <si>
    <t>Idem chapisco</t>
  </si>
  <si>
    <t>Perímetro total dos campos (11,10 m x 6 lados + 20,00 m x 4 Lados)</t>
  </si>
  <si>
    <t>Área Locada x Espessura de 0,10 m</t>
  </si>
  <si>
    <t>Idem área locada</t>
  </si>
  <si>
    <t>Distância complementar ao serviço 54.01.400 da CDHU. Altura de 0,10 m x Área Locada</t>
  </si>
  <si>
    <t>Totalidade da área locada</t>
  </si>
  <si>
    <t>Para as dez placas</t>
  </si>
  <si>
    <t>2 PCD + 3 Idoso</t>
  </si>
  <si>
    <t>Um por vaga</t>
  </si>
  <si>
    <t>Acompanhamento de serviços de paisagismo, elaboração de laudo e emissão de RRT referente ao acompanhamento e ao laudo</t>
  </si>
  <si>
    <t>Fornecimento de grama sintética 50 mm fibrilada, alta durabilidade, cor verde, proteção raios UV e luz solar, incluso cola, type, areia tratada e borracha</t>
  </si>
  <si>
    <t>Mão de obra especializada para a instalação de grama sintética</t>
  </si>
  <si>
    <t>Área = 20,00 m x 31,10 m</t>
  </si>
  <si>
    <t>Conforme projeto, seguir a Ficha QE-42 da FDE.</t>
  </si>
  <si>
    <t>Conforme projeto, seguir a Ficha QE-37 da FDE.</t>
  </si>
  <si>
    <t>Conforme projeto, seguir a Ficha QE-45 da FDE.</t>
  </si>
  <si>
    <t>Perímetro = 31,10 m x 2 Lados + 20,00 m x 2 Lados</t>
  </si>
  <si>
    <t>1 Portão de 1,20 m de Comprimento x 2,00 m de altura, composto por 2 folhas de 0,60 m cada</t>
  </si>
  <si>
    <t>Slump Test (Conforme NBR 16889) + Resistência Característica à Compressão (Conforme NBR 5738, NBR 5739, NBR 7680-1 e NBR 12655)</t>
  </si>
  <si>
    <t>1.1</t>
  </si>
  <si>
    <t>2.2</t>
  </si>
  <si>
    <t>2.1</t>
  </si>
  <si>
    <t>2.8</t>
  </si>
  <si>
    <t>2.3</t>
  </si>
  <si>
    <t>2.4</t>
  </si>
  <si>
    <t>2.5</t>
  </si>
  <si>
    <t>2.6</t>
  </si>
  <si>
    <t>2.7</t>
  </si>
  <si>
    <t>2.9</t>
  </si>
  <si>
    <t>2.10</t>
  </si>
  <si>
    <t>2.11</t>
  </si>
  <si>
    <t>2.12</t>
  </si>
  <si>
    <t>Manutenção da placa</t>
  </si>
  <si>
    <t>3.7</t>
  </si>
  <si>
    <t>4.1</t>
  </si>
  <si>
    <t>4.2</t>
  </si>
  <si>
    <t>4.3</t>
  </si>
  <si>
    <t>4.4</t>
  </si>
  <si>
    <t>4.5</t>
  </si>
  <si>
    <t>4.6</t>
  </si>
  <si>
    <t>4.7</t>
  </si>
  <si>
    <t>4.8</t>
  </si>
  <si>
    <t>4.9</t>
  </si>
  <si>
    <t>4.10</t>
  </si>
  <si>
    <t>4.11</t>
  </si>
  <si>
    <t>4.12</t>
  </si>
  <si>
    <t>4.13</t>
  </si>
  <si>
    <t>Campo de Grama Sintética A (Próximo à Avenida)</t>
  </si>
  <si>
    <t>5.1</t>
  </si>
  <si>
    <t>5.2</t>
  </si>
  <si>
    <t>5.3</t>
  </si>
  <si>
    <t>5.4</t>
  </si>
  <si>
    <t>5.5</t>
  </si>
  <si>
    <t>5.6</t>
  </si>
  <si>
    <t>5.7</t>
  </si>
  <si>
    <t>5.8</t>
  </si>
  <si>
    <t>5.9</t>
  </si>
  <si>
    <t>5.10</t>
  </si>
  <si>
    <t>5.11</t>
  </si>
  <si>
    <t>5.12</t>
  </si>
  <si>
    <t>5.13</t>
  </si>
  <si>
    <t>Campo de Grama Sintética B (Central)</t>
  </si>
  <si>
    <t>2 Portões, cada um com altura de 2,00 m e largura de 0,90 m</t>
  </si>
  <si>
    <t>Campo de Grama Sintética C (Próximo ao Rio)</t>
  </si>
  <si>
    <t>6.1</t>
  </si>
  <si>
    <t>6.2</t>
  </si>
  <si>
    <t>6.3</t>
  </si>
  <si>
    <t>6.4</t>
  </si>
  <si>
    <t>6.5</t>
  </si>
  <si>
    <t>6.6</t>
  </si>
  <si>
    <t>6.7</t>
  </si>
  <si>
    <t>6.8</t>
  </si>
  <si>
    <t>6.9</t>
  </si>
  <si>
    <t>6.10</t>
  </si>
  <si>
    <t>6.11</t>
  </si>
  <si>
    <t>6.12</t>
  </si>
  <si>
    <t>6.13</t>
  </si>
  <si>
    <t>7.1</t>
  </si>
  <si>
    <t>7.2</t>
  </si>
  <si>
    <t>7.3</t>
  </si>
  <si>
    <t>7.4</t>
  </si>
  <si>
    <t>7.5</t>
  </si>
  <si>
    <t>7.6</t>
  </si>
  <si>
    <t>7.7</t>
  </si>
  <si>
    <t>7.8</t>
  </si>
  <si>
    <t>7.9</t>
  </si>
  <si>
    <t>Quadra Poliesportiva 2</t>
  </si>
  <si>
    <t>8.7</t>
  </si>
  <si>
    <t>8.8</t>
  </si>
  <si>
    <t>8.9</t>
  </si>
  <si>
    <t>9.1</t>
  </si>
  <si>
    <t>9.2</t>
  </si>
  <si>
    <t>9.3</t>
  </si>
  <si>
    <t>9.4</t>
  </si>
  <si>
    <t>9.5</t>
  </si>
  <si>
    <t>9.6</t>
  </si>
  <si>
    <t>9.7</t>
  </si>
  <si>
    <t>9.8</t>
  </si>
  <si>
    <t>9.9</t>
  </si>
  <si>
    <t>9.10</t>
  </si>
  <si>
    <t>9.11</t>
  </si>
  <si>
    <t>9.12</t>
  </si>
  <si>
    <t>9.13</t>
  </si>
  <si>
    <t>9.14</t>
  </si>
  <si>
    <t>9.15</t>
  </si>
  <si>
    <t>9.16</t>
  </si>
  <si>
    <t>9.17</t>
  </si>
  <si>
    <t>9.18</t>
  </si>
  <si>
    <t>9.19</t>
  </si>
  <si>
    <t>9.20</t>
  </si>
  <si>
    <t>9.21</t>
  </si>
  <si>
    <t>3 Portões, um por quadra, com 2,00 m de altura, por 0,90 m de abertura</t>
  </si>
  <si>
    <t>10.1</t>
  </si>
  <si>
    <t>11.1</t>
  </si>
  <si>
    <t>11.2</t>
  </si>
  <si>
    <t>11.3</t>
  </si>
  <si>
    <t>11.4</t>
  </si>
  <si>
    <t>11.5</t>
  </si>
  <si>
    <t>11.6</t>
  </si>
  <si>
    <t>10.2</t>
  </si>
  <si>
    <t>10.3</t>
  </si>
  <si>
    <t>10.4</t>
  </si>
  <si>
    <t>10.5</t>
  </si>
  <si>
    <t>10.6</t>
  </si>
  <si>
    <t>10.7</t>
  </si>
  <si>
    <t>Urbanismo, Paisagismo e Complementos</t>
  </si>
  <si>
    <t>7.10</t>
  </si>
  <si>
    <t>8.10</t>
  </si>
  <si>
    <t>9.22</t>
  </si>
  <si>
    <t>11.7</t>
  </si>
  <si>
    <t>14.1</t>
  </si>
  <si>
    <t>14.5</t>
  </si>
  <si>
    <t>13° Mês</t>
  </si>
  <si>
    <t>11.8</t>
  </si>
  <si>
    <t>11.9</t>
  </si>
  <si>
    <t>11.10</t>
  </si>
  <si>
    <t>11.12</t>
  </si>
  <si>
    <t>11.13</t>
  </si>
  <si>
    <t>11.14</t>
  </si>
  <si>
    <t>11.15</t>
  </si>
  <si>
    <t>15.1</t>
  </si>
  <si>
    <t>15.2</t>
  </si>
  <si>
    <t>15.3</t>
  </si>
  <si>
    <t>15.4</t>
  </si>
  <si>
    <t>15.5</t>
  </si>
  <si>
    <t>15.7</t>
  </si>
  <si>
    <t>15.8</t>
  </si>
  <si>
    <t>15.9</t>
  </si>
  <si>
    <t>15.10</t>
  </si>
  <si>
    <t>15.11</t>
  </si>
  <si>
    <t>Locação para linhas demarcatórias (topógrafo + ajudante de topografia)</t>
  </si>
  <si>
    <t>CP12</t>
  </si>
  <si>
    <t>4.14</t>
  </si>
  <si>
    <t>Locar as linhas demarcatórias do campo</t>
  </si>
  <si>
    <t>5.14</t>
  </si>
  <si>
    <t>6.14</t>
  </si>
  <si>
    <t>14° Mês</t>
  </si>
  <si>
    <t>15° Mês</t>
  </si>
  <si>
    <t>16° Mês</t>
  </si>
  <si>
    <t>17° Mês</t>
  </si>
  <si>
    <t>18° Mês</t>
  </si>
  <si>
    <t>Manutenção da placa. Conforme cronograma, considerados 3 meses neste item, logo 6 m² x 3 meses = 18 m² x mês</t>
  </si>
  <si>
    <t>Totem Peroba Rosa. Seção Trasversal de Área 0,1657 m² x Extensão de 0,60 m</t>
  </si>
  <si>
    <t>Pintura de toda a sinalização horizontal, conforme projeto:
A) Faixa de Pedestres;
B) "PARE";
C) Linhas demarcatórias com 0,10 m de largura;</t>
  </si>
  <si>
    <t>30 metros de broca x área para um diâmetro de 25 cm x empolamento de 30%</t>
  </si>
  <si>
    <t>Utilizado Vergalhão de 3/8" (10 mm):
→ 4 Barras x Extensão Vigas x Área da Barra x 7850 kg/m³;</t>
  </si>
  <si>
    <t>Idem volume concreto</t>
  </si>
  <si>
    <t>Volume Escavado - Volume Concreto</t>
  </si>
  <si>
    <t>Em solo, será removido o volume de concreto x Empolamento de 1,3</t>
  </si>
  <si>
    <t>Idem volume de concreto</t>
  </si>
  <si>
    <t>Área da Laje x Espessura de 3,00 cm</t>
  </si>
  <si>
    <t>Idem janelas</t>
  </si>
  <si>
    <t>Interligar no reservatório da edificação existente.</t>
  </si>
  <si>
    <t>Uma por chuveiro</t>
  </si>
  <si>
    <t>IMPERMEABILIZAÇÃO DA LAJE DO VESTIÁRIO</t>
  </si>
  <si>
    <t>SEPARAÇÃO DAS ESTRUTURAS</t>
  </si>
  <si>
    <t>Considerado solo argiloso, para um total de 5 pessoas, numa taxa de 20 m/pessoa, logo, 100 m, em quatro faixas de 20 m cada</t>
  </si>
  <si>
    <t>Ampliação do Vestiário (Feminino + Acessível)</t>
  </si>
  <si>
    <t>Prumada lavatórios e chuveiro apenas, considerado 2,50 m por ponto.</t>
  </si>
  <si>
    <t>Área de passeio x Espessura de 0,05 m</t>
  </si>
  <si>
    <t>Acompanhamento dos serviços de paisagismo por arquiteto ou por botânico + emissão de laudo munido de RRT/ART</t>
  </si>
  <si>
    <r>
      <t xml:space="preserve">No corredor entre o </t>
    </r>
    <r>
      <rPr>
        <i/>
        <sz val="10"/>
        <rFont val="Arial"/>
        <family val="2"/>
      </rPr>
      <t>beach tenis</t>
    </r>
    <r>
      <rPr>
        <sz val="10"/>
        <rFont val="Arial"/>
        <family val="2"/>
      </rPr>
      <t xml:space="preserve"> e os campos</t>
    </r>
  </si>
  <si>
    <t>Avenida Doutor Quinzinho, s/n, Jardim Jorge Atalla, Jahu/SP</t>
  </si>
  <si>
    <t>44.01.072</t>
  </si>
  <si>
    <t>Bacia sifonada de louça com tampa, com saída horizontal - 6 litros</t>
  </si>
  <si>
    <t>Sinalização horizontal com tinta vinílica ou acrílica</t>
  </si>
  <si>
    <t>REGULARIZAÇÃO E COMPACTAÇÃO DE SUBLEITO DE SOLO PREDOMINANTEMENTE ARGILOSO, PARA OBRAS DE CONSTRUÇÃO DE PAVIMENTOS. AF_09/2024</t>
  </si>
  <si>
    <t>REMOÇÃO DE ALAMBRADOS PARA QUADRAS POLIESPORTIVAS, ESTRUTURADO POR TUBOS DE AÇO GALVANIZADO, COM TELA DE ARAME GALVANIZADO, DE FORMA MANUAL, SEM REAPROVEITAMENTO. AF_09/2023</t>
  </si>
  <si>
    <t>ARGILA OU BARRO PARA ATERRO/REATERRO (COM TRANSPORTE ATE 10 KM)</t>
  </si>
  <si>
    <t>DISJUNTOR TERMOMAGNETICO PARA TRILHO DIN (IEC), BIPOLAR, 63 A</t>
  </si>
  <si>
    <t>DISJUNTOR TERMOMAGNETICO PARA TRILHO DIN (IEC), TRIPOLAR, 63 A</t>
  </si>
  <si>
    <t>ESPELHO / PLACA CEGA 4" X 2", PARA INSTALACAO DE TOMADAS E INTERRUPTORES</t>
  </si>
  <si>
    <t>FITA ACO INOX PARA CINTAR POSTE, L = 19 MM, E = 0,5 MM (ROLO DE 30M)</t>
  </si>
  <si>
    <t>POSTE DE CONCRETO ARMADO DE SECAO DUPLO T, EXTENSAO DE 8,00 M, RESISTENCIA DE 150 DAN, TIPO D</t>
  </si>
  <si>
    <t>QUADRO DE DISTRIBUICAO, SEM BARRAMENTO, EM PVC, DE SOBREPOR, PARA 18 DISJUNTORES NEMA OU 24 DISJUNTORES DIN</t>
  </si>
  <si>
    <t>TC-09 TAMPA DE CONCRETO PRE-MOLDADA PERF. P/ CANALETA L=20CM</t>
  </si>
  <si>
    <t>CI-02 CAIXA DE INSPEÇÃO 80X80CM PARA ESGOTO</t>
  </si>
  <si>
    <t>un</t>
  </si>
  <si>
    <t>5213837</t>
  </si>
  <si>
    <t>Un</t>
  </si>
  <si>
    <t>SINAPI</t>
  </si>
  <si>
    <t>Construção de Complexo Poliesportivo, Estacionamento e Vestiário junto ao Parque do Rio Jahu</t>
  </si>
  <si>
    <t>Demolição da mureta executada entre o estacionamento existente e o Kartódromo (2 fiadas) - Extensão média de 122,24 m x Largura de 0,09 m x 0,40 m x Empolamento de 100%</t>
  </si>
  <si>
    <t>Volume de muretas demolidos x empolamento de 100%</t>
  </si>
  <si>
    <t>Considerada Faixa de 6,86 m de Largura entre o Gol e a Calçada da Avenida Dr. Quinzinho, por uma seção triangular com 0,60 m de altura e extensão de 80,58 m</t>
  </si>
  <si>
    <t>Considerada a recomposição da camada vegetal removida (10,00 cm)</t>
  </si>
  <si>
    <t>6 Conjuntos de ensaios de compactação e umidade + Laudo + ART</t>
  </si>
  <si>
    <t>COTAÇÃO</t>
  </si>
  <si>
    <t>3.2</t>
  </si>
  <si>
    <t>3.8</t>
  </si>
  <si>
    <t>Seis conjuntos para a base da pavimentação.</t>
  </si>
  <si>
    <t>11.17</t>
  </si>
  <si>
    <t>Remoção das árvores entre o Kartódromo e o Campo de Futebol Existente</t>
  </si>
  <si>
    <t>Remoção das árvores próximo ao vestiário que será construído</t>
  </si>
  <si>
    <t>Considerada uma semana de serviço para acompanhar a terraplenagem e os ensaios</t>
  </si>
  <si>
    <t>Tela de nylon para o fechamento superior da quadra</t>
  </si>
  <si>
    <t>4.15</t>
  </si>
  <si>
    <t>5.15</t>
  </si>
  <si>
    <t>6.15</t>
  </si>
  <si>
    <t>Perímetro de 101,00 m x Altura de 5,00 m</t>
  </si>
  <si>
    <t>7.11</t>
  </si>
  <si>
    <t>8.11</t>
  </si>
  <si>
    <t>9.23</t>
  </si>
  <si>
    <t>Considerada duas semanas de trabalho de técnico de laboratório para o acompanhamento da execução da base e do asfalto em si</t>
  </si>
  <si>
    <t>BDI 3:</t>
  </si>
  <si>
    <t>&lt;-- BDI predial (para a construção do vestiário)</t>
  </si>
  <si>
    <t>11.19</t>
  </si>
  <si>
    <t>11.21</t>
  </si>
  <si>
    <t>4.16</t>
  </si>
  <si>
    <t>Acrescido a área de projeção em 15%</t>
  </si>
  <si>
    <t>5.16</t>
  </si>
  <si>
    <t>6.16</t>
  </si>
  <si>
    <t>Altura de 4,60 m x Perímetro de 146,60 m (A altura total será 5,00 m, pois há 0,40 m de mureta).</t>
  </si>
  <si>
    <t>7.12</t>
  </si>
  <si>
    <t>8.12</t>
  </si>
  <si>
    <t>9.24</t>
  </si>
  <si>
    <t>Conforme planta de drenagem</t>
  </si>
  <si>
    <t>10.8</t>
  </si>
  <si>
    <t>Remoção de solo escavado - Considerado empolamento de 30%</t>
  </si>
  <si>
    <t>10.9</t>
  </si>
  <si>
    <t>Demolição do pavimento entre o Kartódromo e o campo existente</t>
  </si>
  <si>
    <t>Locação do novo asfalto</t>
  </si>
  <si>
    <r>
      <rPr>
        <b/>
        <sz val="10"/>
        <rFont val="Arial"/>
        <family val="2"/>
      </rPr>
      <t>A) Placas com diâmetro 0,50 m:</t>
    </r>
    <r>
      <rPr>
        <sz val="10"/>
        <rFont val="Arial"/>
        <family val="2"/>
      </rPr>
      <t xml:space="preserve">
- PARE: 1 unidade;
</t>
    </r>
    <r>
      <rPr>
        <b/>
        <sz val="10"/>
        <rFont val="Arial"/>
        <family val="2"/>
      </rPr>
      <t>B) Placas 70 x 50 cm;</t>
    </r>
    <r>
      <rPr>
        <sz val="10"/>
        <rFont val="Arial"/>
        <family val="2"/>
      </rPr>
      <t xml:space="preserve">
- PCD: 2 unidades;
- Idoso: 3 unidades;
- Veículo Oficial: 1 Unidade;
- Motos: 1 Unidade;</t>
    </r>
  </si>
  <si>
    <t>&lt;-- BDI da construção das quadras, campos e estacionamento</t>
  </si>
  <si>
    <t>Conforme aferido em planta</t>
  </si>
  <si>
    <t>Remoção de 15 cm de camada vegetal + empolamento de 30%</t>
  </si>
  <si>
    <t>Idem área limpa</t>
  </si>
  <si>
    <t>12.1</t>
  </si>
  <si>
    <t>12.2</t>
  </si>
  <si>
    <t>12.3</t>
  </si>
  <si>
    <t>12.4</t>
  </si>
  <si>
    <t>12.5</t>
  </si>
  <si>
    <t>12.6</t>
  </si>
  <si>
    <t>12.7</t>
  </si>
  <si>
    <t>11 brocas com diâmetro de 25 cm com 3,00 metros de profundidade cada</t>
  </si>
  <si>
    <t>→ Largura da Vala 0,50 m
→ Altura da Viga 0,30 m;
→ Extens. Baldrame 45,78 m</t>
  </si>
  <si>
    <t>Extensão Baldrame 45,78 m x Largura 0,15 m x Espessura 0,05 m</t>
  </si>
  <si>
    <t>12.8</t>
  </si>
  <si>
    <t>12.9</t>
  </si>
  <si>
    <t>→ Extens. Baldrames 45,78 m
→ Altura Viga 0,30 m;
→ 2 Faces</t>
  </si>
  <si>
    <t>12.10</t>
  </si>
  <si>
    <t>12.11</t>
  </si>
  <si>
    <t>Estribos de 3/16" (5 mm)
→ 1 Estribo a cada 0,10 m que para 45,78 m de baldrame fornece 458 estribos;
→ Cada estribo possui extensão de 0,88 m (0,78 m do estribo + gancho de 0,10 m);
→ Qtd Estribos x Área Aço x 7850 kg/m³;</t>
  </si>
  <si>
    <t>Altura 0,30 m x Largura 0,15 m x Extensão 45,78 m</t>
  </si>
  <si>
    <t>12.13</t>
  </si>
  <si>
    <t>12.15</t>
  </si>
  <si>
    <t>12.16</t>
  </si>
  <si>
    <t>12.17</t>
  </si>
  <si>
    <t>12.18</t>
  </si>
  <si>
    <t>Extesão Viga 45,78 m x 2 Faces x Altura 0,30 m + Extensão Viga 35,52 x Largura 0,15 m</t>
  </si>
  <si>
    <t>12.19</t>
  </si>
  <si>
    <t>12.20</t>
  </si>
  <si>
    <t>12.21</t>
  </si>
  <si>
    <t>Área de Contrapiso 46,10 m² x Espessura de 0,05 m</t>
  </si>
  <si>
    <t>Área do Contrapiso 46,10 m² x Espessura de 0,03 m</t>
  </si>
  <si>
    <t>Entre o vestiário masculino e o feminino - 4 m em planta + 2 subidas de 3 m cada</t>
  </si>
  <si>
    <t>12.22</t>
  </si>
  <si>
    <t>Acompanha o trecho que recebeu o mastique</t>
  </si>
  <si>
    <t>12.23</t>
  </si>
  <si>
    <t>12.24</t>
  </si>
  <si>
    <t>12.25</t>
  </si>
  <si>
    <t>12.26</t>
  </si>
  <si>
    <t>12.27</t>
  </si>
  <si>
    <t>12.28</t>
  </si>
  <si>
    <t>11 Pilares x Altura 3,26 m x Perímetro de 0,80 m (Pilar de Seção 0,15 m x 0,25 m)</t>
  </si>
  <si>
    <t>Barras de 3/8" (10 mm).
4 Barras x 11 Pilares x 3,26 m de Altura x Área da Barra x 7850 kg/m³</t>
  </si>
  <si>
    <t>Estribos de 3/16" (5 mm)
→ 1 Estribo a cada 0,10 m que para 35,86 m de pilar fornece 359 estribos;
→ Cada estribo possui extensão de 0,78 m (0,68 m do estribo + gancho de 0,10 m);
→ Qtd Estribos x Área Aço x 7850 kg/m³;</t>
  </si>
  <si>
    <t>11 Pilares x Altura 3,26 m x Largura 0,15 m x Altura 0,25 m</t>
  </si>
  <si>
    <t>Viga Seção 0,40 m x 0,15 m. Extensão de 45,78 m x Altura de 0,40 m x 2 Faces + Exensão de 45,78 m x Largura de 0,15 m</t>
  </si>
  <si>
    <t>12.29</t>
  </si>
  <si>
    <t>12.30</t>
  </si>
  <si>
    <t>12.31</t>
  </si>
  <si>
    <t>12.32</t>
  </si>
  <si>
    <t>12.33</t>
  </si>
  <si>
    <t>Barras de 3/8" (10 mm).
4 Barras x Extensão Vigas 45,78 m x Área da Barra x 7850 kg/m³</t>
  </si>
  <si>
    <t>Estribos de 3/16" (5 mm)
→ 1 Estribo a cada 0,10 m que para 45,78 m de baldrame fornece 459 estribos;
→ Cada estribo possui extensão de 1,08 m (0,98 m do estribo + gancho de 0,10 m);
→ Qtd Estribos x Área Aço x 7850 kg/m³;</t>
  </si>
  <si>
    <t>Extensão Viga 45,78 m x Altura 0,40 m x Largura 0,15 m</t>
  </si>
  <si>
    <t>Área Total</t>
  </si>
  <si>
    <t>Armadura Q196, em toda a área - Armadura de Distribuição: 3,11 kg/m² x 46,10 m²</t>
  </si>
  <si>
    <t>12.34</t>
  </si>
  <si>
    <t>12.35</t>
  </si>
  <si>
    <t>12.36</t>
  </si>
  <si>
    <t>12.37</t>
  </si>
  <si>
    <t>Considerada a extensão de baldrames 45,78 m x Altura média de 3,26 m - Subtraindo-se uma fiada do encunhamento de 45,78 m x 0,20 m</t>
  </si>
  <si>
    <t>Extensão total</t>
  </si>
  <si>
    <t>Considerada o vão de portas e janelas + 0,40 m.
A) Portas: 0,90 + 0,80 + 0,80
B) Janelas: 8x1,00 m
C) Largura será de 0,14 m
D) Altura de 0,20 m</t>
  </si>
  <si>
    <t>12.38</t>
  </si>
  <si>
    <t>12.39</t>
  </si>
  <si>
    <t>12.40</t>
  </si>
  <si>
    <t>Área de laje majorada por 5%</t>
  </si>
  <si>
    <t>8 Unidades x 1,00 m x 0,80 m</t>
  </si>
  <si>
    <t>Um para cada porta</t>
  </si>
  <si>
    <t>Pintura das portas e janelas:
A) Para as portas: área da porta x 2,50, conforme critério da CDHU;
B) Janelas: área da janela +15%</t>
  </si>
  <si>
    <t>12.41</t>
  </si>
  <si>
    <t>12.42</t>
  </si>
  <si>
    <t>12.43</t>
  </si>
  <si>
    <t>12.44</t>
  </si>
  <si>
    <t>12.45</t>
  </si>
  <si>
    <t>2x Portas de 0,70 x 2,10 m + 1x Porta de 0,90 x 2,10 m</t>
  </si>
  <si>
    <t>12.46</t>
  </si>
  <si>
    <t>Peitoril e soleiras: 10,30 m x largura de 0,20 m</t>
  </si>
  <si>
    <t>Vestiário Feminino (32,58 m²) + PCD (6,97 m²)</t>
  </si>
  <si>
    <t>Idem extensão de rodapés</t>
  </si>
  <si>
    <t>Idem área de piso</t>
  </si>
  <si>
    <t>Ambos os vestiários</t>
  </si>
  <si>
    <t>12.47</t>
  </si>
  <si>
    <t>12.48</t>
  </si>
  <si>
    <t>12.49</t>
  </si>
  <si>
    <t>12.50</t>
  </si>
  <si>
    <t>Perímetro médio de 51,11 m x Altura média de 3,26 m</t>
  </si>
  <si>
    <t>Idem Chapisco</t>
  </si>
  <si>
    <t>Perímetro Externo 30,30 m x Altura Média de 3,26 m</t>
  </si>
  <si>
    <t>Idem área de laje interna</t>
  </si>
  <si>
    <t>12.51</t>
  </si>
  <si>
    <t>12.52</t>
  </si>
  <si>
    <t>12.53</t>
  </si>
  <si>
    <t>12.54</t>
  </si>
  <si>
    <t>12.55</t>
  </si>
  <si>
    <t>12.56</t>
  </si>
  <si>
    <t>12.57</t>
  </si>
  <si>
    <t>12.58</t>
  </si>
  <si>
    <t>12.59</t>
  </si>
  <si>
    <t>Trechos horizontais e prumadas das bacias sanitárias
A) Trecho Horizontal = 22,97 m
B) Prumadas = 2 un. x 3 m</t>
  </si>
  <si>
    <t>12.60</t>
  </si>
  <si>
    <t>12.61</t>
  </si>
  <si>
    <t>12.62</t>
  </si>
  <si>
    <t>METAIS, LOUÇAS, EQUIPAMENTOS E ACESSÓRIOS</t>
  </si>
  <si>
    <t>Uma unidade no feminino e outra no PCD</t>
  </si>
  <si>
    <t>Idem quantidade de lavatórios</t>
  </si>
  <si>
    <t>No banheiro acessível</t>
  </si>
  <si>
    <t>No banheiro feminino</t>
  </si>
  <si>
    <t>Uma por bacia sanitária</t>
  </si>
  <si>
    <t>No chuveiro PCD</t>
  </si>
  <si>
    <t>Conforme projeo</t>
  </si>
  <si>
    <t>No banheiro PCD</t>
  </si>
  <si>
    <t>Uma por lavatório</t>
  </si>
  <si>
    <t>Um por lavatório</t>
  </si>
  <si>
    <t>3 no vaso PCD + 2 no lavatório PCD</t>
  </si>
  <si>
    <t>Na porta do banheiro PCD, lado de dentro</t>
  </si>
  <si>
    <t>CP13</t>
  </si>
  <si>
    <t>12.63</t>
  </si>
  <si>
    <t>12.64</t>
  </si>
  <si>
    <t>12.65</t>
  </si>
  <si>
    <t>12.66</t>
  </si>
  <si>
    <t>12.67</t>
  </si>
  <si>
    <t>12.68</t>
  </si>
  <si>
    <t>12.69</t>
  </si>
  <si>
    <t>12.70</t>
  </si>
  <si>
    <t>12.71</t>
  </si>
  <si>
    <t>12.72</t>
  </si>
  <si>
    <t>12.73</t>
  </si>
  <si>
    <t>12.74</t>
  </si>
  <si>
    <t>12.75</t>
  </si>
  <si>
    <t>12.76</t>
  </si>
  <si>
    <t>12.77</t>
  </si>
  <si>
    <t>12.78</t>
  </si>
  <si>
    <t>12.79</t>
  </si>
  <si>
    <t>Uma unidade conforme indicado em projeto.</t>
  </si>
  <si>
    <t>Lavador de pés conforme indicado em projeto</t>
  </si>
  <si>
    <t>Lavador de pés em alvenaria de tijolos maciços, quadrado de lado 0,60 m, altura de 1 fiada, acabamento em massa única com tinta esmalte, inclui a torneira de jardim antivandalismo e ralo seco</t>
  </si>
  <si>
    <t>À frente do vestiário PCD</t>
  </si>
  <si>
    <t>12.80</t>
  </si>
  <si>
    <t>12.81</t>
  </si>
  <si>
    <t>12.82</t>
  </si>
  <si>
    <t>12.83</t>
  </si>
  <si>
    <t>12.84</t>
  </si>
  <si>
    <t>12.85</t>
  </si>
  <si>
    <t>12.86</t>
  </si>
  <si>
    <t>12.87</t>
  </si>
  <si>
    <t>12.88</t>
  </si>
  <si>
    <t>CP14</t>
  </si>
  <si>
    <t>Caixa de Inspeção para Drenagem - Tipo A</t>
  </si>
  <si>
    <t>No início da linha de drenagem</t>
  </si>
  <si>
    <t>O item do dreno remunera a escavação 0,40 x 0,40 m, este serviço remunera a escavação complementar para seguir o projeto. Profundidade de 1,60 m x Largura de 0,80 m x Extensão de 20 m</t>
  </si>
  <si>
    <t>O item do dreno remunera uma seção de brita de 0,40 x 0,40 m, sabendo que o projeto prevê uma seção de 1,00 x 0,80 m, remunera-se a diferença de área x extensão de 20 m</t>
  </si>
  <si>
    <t>Seção de Solo a ser recomposta (1,20 x 1,20 x 20,0 m)</t>
  </si>
  <si>
    <t>Extensão de 20 m x Altura de 2,00 m x 2 Faces</t>
  </si>
  <si>
    <t>Volume de solo em brita x empolamento de 1,30</t>
  </si>
  <si>
    <t>Superfície da área escavada (1,20 x 20,00 m)</t>
  </si>
  <si>
    <t>CP15</t>
  </si>
  <si>
    <t>Caixa de Inspeção para Drenagem - Tipo B</t>
  </si>
  <si>
    <t>12.89</t>
  </si>
  <si>
    <t>12.90</t>
  </si>
  <si>
    <t>12.91</t>
  </si>
  <si>
    <t>Conforme trecho indicado em planta</t>
  </si>
  <si>
    <t>12.92</t>
  </si>
  <si>
    <t>Broca para fundação dos mourões, considerado uma broca de 1,00 m de profunidade a cada 2,40 m de alambrado</t>
  </si>
  <si>
    <t>12.93</t>
  </si>
  <si>
    <t>12.94</t>
  </si>
  <si>
    <t>Portão 2,00 m x 2,40 m conforme indicado em projeto</t>
  </si>
  <si>
    <t>Pintura do portão em gradil</t>
  </si>
  <si>
    <t>12.95</t>
  </si>
  <si>
    <t>12.96</t>
  </si>
  <si>
    <t>No chuveiro PCD, e duas extensões no vestiário feminino</t>
  </si>
  <si>
    <t>Conforme planta</t>
  </si>
  <si>
    <t>12.97</t>
  </si>
  <si>
    <t>12.98</t>
  </si>
  <si>
    <t>12.99</t>
  </si>
  <si>
    <t>12.100</t>
  </si>
  <si>
    <t>Seguindo padrão existente, 2,00 m à frente e demais com 0,60 m</t>
  </si>
  <si>
    <t>Limpeza da região, considera até 15,00 cm de remoção</t>
  </si>
  <si>
    <t>Considerada a área a ser limpa x espessura de 0,15 m x empolamento de 1,3</t>
  </si>
  <si>
    <t>Área da calçada x espessura de 0,05 m</t>
  </si>
  <si>
    <t>Malha Q196, 3,11 kg/m²</t>
  </si>
  <si>
    <t>6,00 cm de espessura</t>
  </si>
  <si>
    <t>Idem concreto</t>
  </si>
  <si>
    <t>Considerado espessura de 6,00 cm x 24 m / m³</t>
  </si>
  <si>
    <r>
      <t xml:space="preserve">Acabamento </t>
    </r>
    <r>
      <rPr>
        <b/>
        <sz val="10"/>
        <rFont val="Arial"/>
        <family val="2"/>
      </rPr>
      <t>POLIDO</t>
    </r>
    <r>
      <rPr>
        <sz val="10"/>
        <rFont val="Arial"/>
        <family val="2"/>
      </rPr>
      <t xml:space="preserve"> da calçada</t>
    </r>
  </si>
  <si>
    <t>Espessura de 0,06 m x Área</t>
  </si>
  <si>
    <t>14.2</t>
  </si>
  <si>
    <t>14.3</t>
  </si>
  <si>
    <t>14.4</t>
  </si>
  <si>
    <t>Conforme planta de paisagismo</t>
  </si>
  <si>
    <t>No ponto indicado na planta de paisagismo</t>
  </si>
  <si>
    <t>Trecho adjacente à Avenida Dr. Quinzinho, conforme planta de paisagismo</t>
  </si>
  <si>
    <t>Perímetro de 9,54 m por banco x 18 unidades</t>
  </si>
  <si>
    <t>Complemento de broca por conjunto de banco, pois remunera 1,00 m o item anterior. Adicionam-se com esse serviço 2 metros de broca, totalizando 8 metros por conjunto de banco, desta forma 8 metros x 18 conjuntos</t>
  </si>
  <si>
    <t>Remoção do solo escavado para os bancos - Considerado 12 metros de broca de 25 cm por 18 conjuntos x empolamento de 1,30</t>
  </si>
  <si>
    <t>Idem volume de solo</t>
  </si>
  <si>
    <t>1,10 m x 1,80 m x 18 conjuntos de bancos com árvores</t>
  </si>
  <si>
    <t>Recuperação Abrigo do Transformador: 16,04 m de perímetro x 2,50 m x 2 faces</t>
  </si>
  <si>
    <t>Recuperação Abrigo do Transformador: portão em gradil de 0,80 x 2,00 m</t>
  </si>
  <si>
    <t>LIMPEZA FINAL DOS VESTIÁRIOS</t>
  </si>
  <si>
    <t>Área útil dos vestiários</t>
  </si>
  <si>
    <t>Demolição da mureta das alvenarias, considerada duas fiadas (0,40 m) e largura de 0,09. Será removido nesta etapa apenas o trecho adjacente ao kartódromo neste etapa (117,00 m)</t>
  </si>
  <si>
    <t>Extensão de 117,00 m, no trecho no qual o alambrado foi removido x Altura de 2,20 m, conforme a NR18</t>
  </si>
  <si>
    <t>Considerada a remoção dos mourões adjacentes ao kartódromo, perímetro de 117,00 m, considerados 1 mourão a cada 2,40 m</t>
  </si>
  <si>
    <t>Para o perímetro de alambrado removido, considerada altura média de 1,90 m</t>
  </si>
  <si>
    <t>Perímetro de 165,20 m x Altura de 5,00 m</t>
  </si>
  <si>
    <t>Remanescente do alambrado - 278,11 m x 1 mourão a cada 2,40 m</t>
  </si>
  <si>
    <t>Remanescente do entelamento - 278,11 m x Altura média de 1,90 m</t>
  </si>
  <si>
    <t>Demolição de toda a calçada do vestiário existente. Considerada a 71,58 m²</t>
  </si>
  <si>
    <t>Passeio e Demais Remoções</t>
  </si>
  <si>
    <t>Área extraída da Planta de Paisagismo. Calçamento entre as quadras e adjacente à Avenida Doutor Quinzinho, além da reconstrução do calçamento do vestiário existente</t>
  </si>
  <si>
    <t>Transporte do material removido com reaproveitamento à Secretaria de Mobilidade Urbana</t>
  </si>
  <si>
    <t>Carregamento do alambrado metálico, telas e mourões de concreto, considerado empolamento de 100%</t>
  </si>
  <si>
    <t>Conforme área locada</t>
  </si>
  <si>
    <t>16.</t>
  </si>
  <si>
    <t>16.1</t>
  </si>
  <si>
    <t>Instalação Elétrica - Folha ELE-2 do Projeto de Elétrica - Rede Elétrica Aérea dos Postes de Concreto</t>
  </si>
  <si>
    <t>1x para cada estrutura IF (4x) e 2x para cada estrutura IT (2x)</t>
  </si>
  <si>
    <t>1x por poste</t>
  </si>
  <si>
    <t>1x Alça para cada estrutura IF (4x) e 1x Laço para cada estrutura IT (2x)</t>
  </si>
  <si>
    <t>4x por poste, ou seja, 1x para cada fase e neutro x 6 postes</t>
  </si>
  <si>
    <t>Para conexão dos projetores à rede aérea (2,5m * 3 cabos * 6 projetores * 6 postes)</t>
  </si>
  <si>
    <t>Conforme distância total entre postes com folga nos finais</t>
  </si>
  <si>
    <t>Para conexão dos projetores à rede aérea</t>
  </si>
  <si>
    <t>Conforme poste destacado no projeto</t>
  </si>
  <si>
    <t>Para podar árvores que tapam os projetores.</t>
  </si>
  <si>
    <t>13.1</t>
  </si>
  <si>
    <t>13.2</t>
  </si>
  <si>
    <t>13.3</t>
  </si>
  <si>
    <t>13.4</t>
  </si>
  <si>
    <t>13.5</t>
  </si>
  <si>
    <t>13.6</t>
  </si>
  <si>
    <t>13.7</t>
  </si>
  <si>
    <t>13.8</t>
  </si>
  <si>
    <t>13.9</t>
  </si>
  <si>
    <t>13.10</t>
  </si>
  <si>
    <t>Instalação Elétrica - Folha ELE-2 do Projeto de Elétrica - Materiais de Iluminação</t>
  </si>
  <si>
    <t>Conforme projeto. 8 nas laterais e 14 no interior.</t>
  </si>
  <si>
    <t>Para os postes das laterais.</t>
  </si>
  <si>
    <t>Para os postes do interior.</t>
  </si>
  <si>
    <t>8*2 + 14*4</t>
  </si>
  <si>
    <t>1x por luminária + 3 por poste de concreto existente (6x). 72+18</t>
  </si>
  <si>
    <t>Instalação Elétrica – Folha ELE-2 do Projeto de Elétrica - Caixas de Passagem, Eletrodutos e Condutores – Circuitos de Iluminação</t>
  </si>
  <si>
    <t>Soma da distância de eletroduto de 2” enterrado</t>
  </si>
  <si>
    <t>Soma da distância de eletroduto de 1/2” enterrado</t>
  </si>
  <si>
    <t>10 m para cada poste de concreto (subidas)</t>
  </si>
  <si>
    <t>Soma da distância de eletroduto enterrado + 1m para conexões aos postes (fio terra)</t>
  </si>
  <si>
    <t>Eletroduto de 2” * 4 + Eletroduto de 1 1/2” * 2 + 12*2*4</t>
  </si>
  <si>
    <t>para o interior dos postes (22 postes x 8m)</t>
  </si>
  <si>
    <t>Para interligação na caixa e subida dos postes galvanizados (3 condutores x 22 postes x (6,5 metros de subidas + 3 metros de rabicho para as caixas)) = 3*22*(6,5+3)</t>
  </si>
  <si>
    <t>Para amarração do eletroduto galvanizado no poste.</t>
  </si>
  <si>
    <t>0,15 largura *0,5 profundidade *(125+325) comprimento</t>
  </si>
  <si>
    <t>15.6</t>
  </si>
  <si>
    <t>Instalação Elétrica - Folha ELE-2 do Projeto de Elétrica – Entrada de Energia Elétrica e Aterramento</t>
  </si>
  <si>
    <t>Conforme Projeto</t>
  </si>
  <si>
    <t>Disjuntor Geral 100 A</t>
  </si>
  <si>
    <t>1 por haste</t>
  </si>
  <si>
    <t>3 hastes</t>
  </si>
  <si>
    <t>espaçamento de 2,5 metros entre hastes + 2 metros de subida</t>
  </si>
  <si>
    <t>para as 3 hastes</t>
  </si>
  <si>
    <t>Para Interligar Cabo Terra ao Neutro</t>
  </si>
  <si>
    <t>Para conexão dos DPS</t>
  </si>
  <si>
    <t>Duas brocas com 1,00 m de profundidade cada</t>
  </si>
  <si>
    <t>Baldrame – 0,15 m x 0,30 m x 0,70 m – Inclui armação</t>
  </si>
  <si>
    <t>Abaixo do baldrame – Largura 0,15 m x Altura 0,05 m x Extensão 0,70 m</t>
  </si>
  <si>
    <t>Perímetro do Baldrame (0,15 m x 2 faces) + 0,30 m x Extensão de 0,70 m</t>
  </si>
  <si>
    <t>Remoção do solo das brocas e o excedente dos baldrames (Empolamento de 30% considerado)</t>
  </si>
  <si>
    <t>Reaterro do solo escavado</t>
  </si>
  <si>
    <t>Uma parede com área de 0,70 m x1,60 m</t>
  </si>
  <si>
    <t>Área de alvenaria x 2 faces</t>
  </si>
  <si>
    <t>Idem emboço desempenado</t>
  </si>
  <si>
    <t>Travamento superior</t>
  </si>
  <si>
    <t>Acabamento superior</t>
  </si>
  <si>
    <t>Subida e Descida dos Condutores na Parede (2*1,6)</t>
  </si>
  <si>
    <t>16.2</t>
  </si>
  <si>
    <t>16.3</t>
  </si>
  <si>
    <t>16.4</t>
  </si>
  <si>
    <t>16.5</t>
  </si>
  <si>
    <t>16.6</t>
  </si>
  <si>
    <t>16.7</t>
  </si>
  <si>
    <t>16.8</t>
  </si>
  <si>
    <t>16.9</t>
  </si>
  <si>
    <t>16.11</t>
  </si>
  <si>
    <t>16.14</t>
  </si>
  <si>
    <t>16.15</t>
  </si>
  <si>
    <t>16.17</t>
  </si>
  <si>
    <t>16.18</t>
  </si>
  <si>
    <t>16.19</t>
  </si>
  <si>
    <t>16.21</t>
  </si>
  <si>
    <t>16.22</t>
  </si>
  <si>
    <t>16.23</t>
  </si>
  <si>
    <t>16.24</t>
  </si>
  <si>
    <t>16.25</t>
  </si>
  <si>
    <t>16.26</t>
  </si>
  <si>
    <t>16.27</t>
  </si>
  <si>
    <t>17.</t>
  </si>
  <si>
    <t>Instalação Elétrica - Folha ELE-2 do Projeto de Elétrica - Quadro de Distribuição</t>
  </si>
  <si>
    <t>1x para Terra e 1x para Neutro</t>
  </si>
  <si>
    <t>Disjuntor Circuito 2 (63)</t>
  </si>
  <si>
    <t>Disjuntor Circuito 1 (63A)</t>
  </si>
  <si>
    <t>Para os DPS</t>
  </si>
  <si>
    <t>Para o Circuito 1 e 2</t>
  </si>
  <si>
    <t xml:space="preserve">Interligação ao barramento de Terra do Condutor Terra </t>
  </si>
  <si>
    <t>Interligação ao barramento de Terra do Condutor Neutro</t>
  </si>
  <si>
    <t>Interligação do Padrão até o Quadro (Condutor Terra)</t>
  </si>
  <si>
    <t>Interligação do Padrão até o Quadro (Condutores Fase e Neutro)</t>
  </si>
  <si>
    <t>0,5 m por fase para cada DPS (x3)</t>
  </si>
  <si>
    <t>Para proteção do quadro principal</t>
  </si>
  <si>
    <t>17.2</t>
  </si>
  <si>
    <t>17.3</t>
  </si>
  <si>
    <t>17.4</t>
  </si>
  <si>
    <t>17.5</t>
  </si>
  <si>
    <t>17.6</t>
  </si>
  <si>
    <t>17.7</t>
  </si>
  <si>
    <t>17.8</t>
  </si>
  <si>
    <t>17.9</t>
  </si>
  <si>
    <t>17.11</t>
  </si>
  <si>
    <t>17.13</t>
  </si>
  <si>
    <t>17.14</t>
  </si>
  <si>
    <t>17.15</t>
  </si>
  <si>
    <t>17.16</t>
  </si>
  <si>
    <t>17.17</t>
  </si>
  <si>
    <t>18.</t>
  </si>
  <si>
    <t>Instalação Elétrica - Folha ELE-3 do Projeto de Elétrica – Interligação da Cabine aos Banheiros</t>
  </si>
  <si>
    <t>4 condutores x 105 metros</t>
  </si>
  <si>
    <t>soma do trecho enterrado</t>
  </si>
  <si>
    <t>conforme projeto</t>
  </si>
  <si>
    <t>para conexões na cabine</t>
  </si>
  <si>
    <t>1x disjuntor caixa moldada de 125 A, tripolar</t>
  </si>
  <si>
    <t>1 para neutro e 1 para terra</t>
  </si>
  <si>
    <t>para reparos na alvenaria</t>
  </si>
  <si>
    <t>0,15*0,5*105</t>
  </si>
  <si>
    <t>18.1</t>
  </si>
  <si>
    <t>18.2</t>
  </si>
  <si>
    <t>18.3</t>
  </si>
  <si>
    <t>18.4</t>
  </si>
  <si>
    <t>18.5</t>
  </si>
  <si>
    <t>18.6</t>
  </si>
  <si>
    <t>18.7</t>
  </si>
  <si>
    <t>18.8</t>
  </si>
  <si>
    <t>18.9</t>
  </si>
  <si>
    <t>18.10</t>
  </si>
  <si>
    <t>18.14</t>
  </si>
  <si>
    <t>18.15</t>
  </si>
  <si>
    <t>18.16</t>
  </si>
  <si>
    <t>18.17</t>
  </si>
  <si>
    <t>18.18</t>
  </si>
  <si>
    <t>19.</t>
  </si>
  <si>
    <t>19.1</t>
  </si>
  <si>
    <t>19.2</t>
  </si>
  <si>
    <t>19.3</t>
  </si>
  <si>
    <t>19.4</t>
  </si>
  <si>
    <t>19.5</t>
  </si>
  <si>
    <t>19.6</t>
  </si>
  <si>
    <t>19.7</t>
  </si>
  <si>
    <t>19.8</t>
  </si>
  <si>
    <t>19.9</t>
  </si>
  <si>
    <t>19.10</t>
  </si>
  <si>
    <t>19.11</t>
  </si>
  <si>
    <t>19.12</t>
  </si>
  <si>
    <t>19.13</t>
  </si>
  <si>
    <t>19.14</t>
  </si>
  <si>
    <t>19.15</t>
  </si>
  <si>
    <t>19.16</t>
  </si>
  <si>
    <t>19.17</t>
  </si>
  <si>
    <t>20.</t>
  </si>
  <si>
    <t>20.1</t>
  </si>
  <si>
    <t>20.2</t>
  </si>
  <si>
    <t>20.3</t>
  </si>
  <si>
    <t>20.4</t>
  </si>
  <si>
    <t>20.5</t>
  </si>
  <si>
    <t>20.6</t>
  </si>
  <si>
    <t>20.7</t>
  </si>
  <si>
    <t>20.8</t>
  </si>
  <si>
    <t>20.9</t>
  </si>
  <si>
    <t>20.11</t>
  </si>
  <si>
    <t>20.12</t>
  </si>
  <si>
    <t>20.13</t>
  </si>
  <si>
    <t>20.14</t>
  </si>
  <si>
    <t>20.15</t>
  </si>
  <si>
    <t>20.16</t>
  </si>
  <si>
    <t>20.17</t>
  </si>
  <si>
    <t>20.18</t>
  </si>
  <si>
    <t>20.19</t>
  </si>
  <si>
    <t>20.21</t>
  </si>
  <si>
    <t>20.22</t>
  </si>
  <si>
    <t>21.</t>
  </si>
  <si>
    <t>21.1</t>
  </si>
  <si>
    <t>Instalação Elétrica - Folha ELE-1 do Projeto de Elétrica - Banheiro</t>
  </si>
  <si>
    <t>Conforme Projeto.</t>
  </si>
  <si>
    <t>1x para Neutro e 1x para Terra</t>
  </si>
  <si>
    <t>10 A - Disjuntor do Circuito de Iluminação</t>
  </si>
  <si>
    <t>16 A - Disjuntor do Circuito de Tomada</t>
  </si>
  <si>
    <t>32 A - Disjuntores dos Chuveiros</t>
  </si>
  <si>
    <t>80 A - Disjuntor Geral do Quadro</t>
  </si>
  <si>
    <t>DR Geral</t>
  </si>
  <si>
    <t>Para conexão do condutor à haste de aterramento</t>
  </si>
  <si>
    <t>Para o aterramento</t>
  </si>
  <si>
    <t>Para conexão do condutor ao barramento</t>
  </si>
  <si>
    <t>Para conexão do condutor ao barramento de neutro e terra</t>
  </si>
  <si>
    <t>Interligação da haste ao quadro</t>
  </si>
  <si>
    <t>Para os 6 pontos de iluminação</t>
  </si>
  <si>
    <t>2x para cada luminária calha aberta</t>
  </si>
  <si>
    <t>1x para cada plafón</t>
  </si>
  <si>
    <t>Para os chuveiros. Com furo</t>
  </si>
  <si>
    <t>Conforme projeto – Deve ser Compatível com DR</t>
  </si>
  <si>
    <t>Para circuito de iluminação</t>
  </si>
  <si>
    <t>Para circuito de tomada</t>
  </si>
  <si>
    <t>Para circuitos de chuveiro</t>
  </si>
  <si>
    <t>Para interligação da rede enterrada ao quadro</t>
  </si>
  <si>
    <t>Cabo Quadruplex Alumínio 3x 25 mm² com Neutro Nu 25 mm², Colorido, Cobertura XLPE 0,6/1kV, NBR 8182</t>
  </si>
  <si>
    <t>Conector Derivação Perfurante 6-95 x 1,5-6 mm</t>
  </si>
  <si>
    <t>CP16</t>
  </si>
  <si>
    <t>CP17</t>
  </si>
  <si>
    <t>CP18</t>
  </si>
  <si>
    <t>Suporte de Aço SAE 1010/1020, Galvanizado a Fogo, Pintura Eletrostática para 4 Luminárias</t>
  </si>
  <si>
    <t>VALOR TOTAL DA PLANILHA</t>
  </si>
  <si>
    <t>11.22</t>
  </si>
  <si>
    <t>11.23</t>
  </si>
  <si>
    <t>11.24</t>
  </si>
  <si>
    <t>Pavimentação e Retiradas Complementares</t>
  </si>
  <si>
    <t>11.25</t>
  </si>
  <si>
    <t>11.26</t>
  </si>
  <si>
    <t>Volume de bancos e mesas de concreto retirado x empolamento de 100%</t>
  </si>
  <si>
    <t>Transportar até a Secretaria de Mobilidade Urbana</t>
  </si>
  <si>
    <t>Espessura finalizada (com compactação) de 4,00 cm</t>
  </si>
  <si>
    <t>Carregamento de mourões de concreto, entelamento metálico até a Secretaria de Mobilidade Urbana. Para todos os itens foram considerados empolamento de 100%. Segue o cálculo:
1) Mourões: 10x10x300 cm x unidades removidas;
2) Tela Alambrado: área removida x espessura de 0,01 m;
3) Entelamento: área removida x espessura de 0,01 m;</t>
  </si>
  <si>
    <r>
      <rPr>
        <b/>
        <sz val="10"/>
        <rFont val="Arial"/>
        <family val="2"/>
      </rPr>
      <t>Risco de Raio</t>
    </r>
    <r>
      <rPr>
        <sz val="10"/>
        <rFont val="Arial"/>
        <family val="2"/>
      </rPr>
      <t xml:space="preserve"> - 1 por quadra - totalizando 6 - área de cada uma de 0,50 x 0,30 m</t>
    </r>
  </si>
  <si>
    <t>Esmalte à base de água em massa, inclusive preparo</t>
  </si>
  <si>
    <t>Esmalte à base água em superfície metálica, inclusive preparo</t>
  </si>
  <si>
    <t>ALÇA PREFORMADA DE DISTRIBUIÇÃO, EM AÇO GALVANIZADO, AWG 1 - FORNECIMENTO E INSTALAÇÃO. AF_07/2020</t>
  </si>
  <si>
    <t>Área de 46,10 m², em toda a superfície que recebeu impermeabilização</t>
  </si>
  <si>
    <t>Ligação do bebedouro</t>
  </si>
  <si>
    <t>12.101</t>
  </si>
  <si>
    <t>Luminária LED retangular para poste, fluxo luminoso de 18000 lm, eficiência mínima 180 lm/W - potência de 100 W</t>
  </si>
  <si>
    <t>JANELA DE AÇO TIPO BASCULANTE, PARA VIDROS (VIDROS NÃO INCLUSOS), BATENTE/ REQUADRO INCLUSO (6,5 A 14 CM), DIMENSÕES 60X60 CM, COM COM PINTURA ANTICORROSIVA, SEM ACABAMENTO, COM FERRAGENS, FIXAÇÃO COM ARGAMASSA, EXCLUSIVE CONTRAMARCO - FORNECIMENTO E INSTALAÇÃO. AF_11/2024</t>
  </si>
  <si>
    <t>BANCO COM ASSENTO DE CONCRETO ARMADO LISO DESEMPENADO COM PINTURA VERNIZ ACRÍLICO  FUNDAÇÃO SAPATA ISOLADA E PILARETE BLOCO CONCRETO</t>
  </si>
  <si>
    <t>CDHU 198, Maio/2025, Não Desonerada</t>
  </si>
  <si>
    <t>SICRO/SP, Abril/2025, Não Desonerado</t>
  </si>
  <si>
    <t>CP19</t>
  </si>
  <si>
    <t>CP20</t>
  </si>
  <si>
    <t>Ensaio de Laboratório - Slump Test e Resistência Característica à Compressão + ART</t>
  </si>
  <si>
    <t>Ensaio de Laboratório de Geotecnia - Compactação e Umidade Natural - 6 Pontos + ART</t>
  </si>
  <si>
    <t>CP21</t>
  </si>
  <si>
    <t>Ensaio de Pavimentação - Dosagem Marshall, Granulometria, Teor de Asfalto, Estabilidade, Fluência e Espessura da Camada Finalizada (Compactada) - 6 Pontos na Presença da Fiscalização + ART</t>
  </si>
  <si>
    <t>CP22</t>
  </si>
  <si>
    <t>Ponto com Tomada para Instalação de Bebedouro</t>
  </si>
  <si>
    <t>21.2</t>
  </si>
  <si>
    <t>21.3</t>
  </si>
  <si>
    <t>21.4</t>
  </si>
  <si>
    <t>21.5</t>
  </si>
  <si>
    <t>Seguir o Caderno CT-01 da FDE e as NR's aplicáveis.</t>
  </si>
  <si>
    <t>Entrada provisória de água - tramitação com a concessionária por conta da Contratada - A conta de água deverá ser em nome da contratada</t>
  </si>
  <si>
    <t>Desmobilização do canteiro de obras - próximo ao término da obra apenas</t>
  </si>
  <si>
    <t>Desmobilização da placa de obra - ÚLTIMA MEDIÇÃO APENAS</t>
  </si>
  <si>
    <t>CP23</t>
  </si>
  <si>
    <t>Remoção de entrada provisória de água de 3/4", descarte do entulho e tramitação junto à concessionária para isolamento correto da ligação</t>
  </si>
  <si>
    <t>Apoio</t>
  </si>
  <si>
    <t>1.2</t>
  </si>
  <si>
    <t>1.3</t>
  </si>
  <si>
    <t>Placa de Obra 2,00 m x 3,00 m - A placa deve receber manutenção periódica</t>
  </si>
  <si>
    <t>Remoção da entrada provisória de água, além de seu descarte adequado e todas as tratativas com a concessionária para o isolamento adequado da ligação.</t>
  </si>
  <si>
    <t>Serviços Finais</t>
  </si>
  <si>
    <t>Remoção do entulho gerado ao desmobilizar o canteiro de obras x empolamento de 100%</t>
  </si>
  <si>
    <t>DISJUNTOR BIPOLAR TIPO DIN, CORRENTE NOMINAL DE 32A - FORNECIMENTO E INSTALAÇÃO. AF_07/2025</t>
  </si>
  <si>
    <t>DISJUNTOR MONOPOLAR TIPO DIN, CORRENTE NOMINAL DE 10A - FORNECIMENTO E INSTALAÇÃO. AF_07/2025</t>
  </si>
  <si>
    <t>DISJUNTOR MONOPOLAR TIPO DIN, CORRENTE NOMINAL DE 16A - FORNECIMENTO E INSTALAÇÃO. AF_07/2025</t>
  </si>
  <si>
    <t>DISJUNTOR TRIPOLAR TIPO DIN, CORRENTE NOMINAL DE 32A - FORNECIMENTO E INSTALAÇÃO. AF_07/2025</t>
  </si>
  <si>
    <t>QUADRO DE DISTRIBUIÇÃO DE ENERGIA EM CHAPA DE AÇO GALVANIZADO, DE SOBREPOR, COM BARRAMENTO TRIFÁSICO, PARA 18 DISJUNTORES DIN 100A - FORNECIMENTO E INSTALAÇÃO. AF_07/2025</t>
  </si>
  <si>
    <t>SINAPI/SP, Julho/2025, Não Desonerada</t>
  </si>
  <si>
    <t>FDE, Julho/2025, Não Desonerada, Removeu-se o BDI de 23,00%, Mantendo-se o da Prefeitura</t>
  </si>
  <si>
    <t>Jahu/SP, 02 de setembro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</si>
</sst>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43" formatCode="_-* #,##0.00_-;\-* #,##0.00_-;_-* &quot;-&quot;??_-;_-@_-"/>
    <numFmt numFmtId="164" formatCode="[$-416]General"/>
  </numFmts>
  <fonts count="25" x14ac:knownFonts="1">
    <font>
      <sz val="11"/>
      <color theme="1"/>
      <name val="Calibri"/>
      <family val="2"/>
      <scheme val="minor"/>
    </font>
    <font>
      <sz val="10"/>
      <color theme="1"/>
      <name val="Segoe UI"/>
      <family val="2"/>
    </font>
    <font>
      <sz val="11"/>
      <color theme="1"/>
      <name val="Calibri"/>
      <family val="2"/>
      <scheme val="minor"/>
    </font>
    <font>
      <sz val="11"/>
      <color rgb="FF000000"/>
      <name val="Calibri"/>
      <family val="2"/>
    </font>
    <font>
      <sz val="8"/>
      <name val="Calibri"/>
      <family val="2"/>
      <scheme val="minor"/>
    </font>
    <font>
      <b/>
      <sz val="10"/>
      <color indexed="8"/>
      <name val="Arial"/>
      <family val="2"/>
    </font>
    <font>
      <sz val="10"/>
      <color indexed="8"/>
      <name val="Arial"/>
      <family val="2"/>
    </font>
    <font>
      <sz val="10"/>
      <color theme="1"/>
      <name val="Segoe UI"/>
      <family val="2"/>
    </font>
    <font>
      <b/>
      <sz val="10"/>
      <color theme="1"/>
      <name val="Segoe UI"/>
      <family val="2"/>
    </font>
    <font>
      <sz val="8"/>
      <color theme="1"/>
      <name val="Segoe UI"/>
      <family val="2"/>
    </font>
    <font>
      <sz val="11"/>
      <color indexed="8"/>
      <name val="Calibri"/>
      <family val="2"/>
      <scheme val="minor"/>
    </font>
    <font>
      <i/>
      <sz val="8"/>
      <color theme="1"/>
      <name val="Segoe UI"/>
      <family val="2"/>
    </font>
    <font>
      <b/>
      <sz val="10"/>
      <color theme="0"/>
      <name val="Segoe UI"/>
      <family val="2"/>
    </font>
    <font>
      <b/>
      <sz val="8"/>
      <color theme="0"/>
      <name val="Segoe UI"/>
      <family val="2"/>
    </font>
    <font>
      <sz val="8"/>
      <name val="Segoe UI"/>
      <family val="2"/>
    </font>
    <font>
      <sz val="8"/>
      <color indexed="8"/>
      <name val="Segoe UI"/>
      <family val="2"/>
    </font>
    <font>
      <b/>
      <sz val="8"/>
      <color indexed="8"/>
      <name val="Segoe UI"/>
      <family val="2"/>
    </font>
    <font>
      <b/>
      <sz val="10"/>
      <name val="Arial"/>
      <family val="2"/>
    </font>
    <font>
      <sz val="10"/>
      <name val="Arial"/>
      <family val="2"/>
    </font>
    <font>
      <b/>
      <i/>
      <sz val="10"/>
      <color theme="0"/>
      <name val="Segoe UI"/>
      <family val="2"/>
    </font>
    <font>
      <b/>
      <sz val="10"/>
      <color theme="0"/>
      <name val="Arial"/>
      <family val="2"/>
    </font>
    <font>
      <b/>
      <sz val="8"/>
      <color theme="0"/>
      <name val="Arial"/>
      <family val="2"/>
    </font>
    <font>
      <sz val="8"/>
      <name val="Arial"/>
      <family val="2"/>
    </font>
    <font>
      <b/>
      <sz val="8"/>
      <name val="Arial"/>
      <family val="2"/>
    </font>
    <font>
      <i/>
      <sz val="10"/>
      <name val="Arial"/>
      <family val="2"/>
    </font>
  </fonts>
  <fills count="6">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8" tint="0.79998168889431442"/>
        <bgColor indexed="64"/>
      </patternFill>
    </fill>
    <fill>
      <patternFill patternType="solid">
        <fgColor theme="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9">
    <xf numFmtId="0" fontId="0" fillId="0" borderId="0"/>
    <xf numFmtId="44" fontId="2" fillId="0" borderId="0" applyFont="0" applyFill="0" applyBorder="0" applyAlignment="0" applyProtection="0"/>
    <xf numFmtId="9" fontId="2" fillId="0" borderId="0" applyFont="0" applyFill="0" applyBorder="0" applyAlignment="0" applyProtection="0"/>
    <xf numFmtId="164" fontId="3" fillId="0" borderId="0"/>
    <xf numFmtId="164" fontId="3" fillId="0" borderId="0"/>
    <xf numFmtId="43" fontId="2" fillId="0" borderId="0" applyFont="0" applyFill="0" applyBorder="0" applyAlignment="0" applyProtection="0"/>
    <xf numFmtId="0" fontId="10" fillId="0" borderId="0"/>
    <xf numFmtId="0" fontId="10" fillId="0" borderId="0"/>
    <xf numFmtId="43" fontId="10" fillId="0" borderId="0" applyFont="0" applyFill="0" applyBorder="0" applyAlignment="0" applyProtection="0"/>
  </cellStyleXfs>
  <cellXfs count="75">
    <xf numFmtId="0" fontId="0" fillId="0" borderId="0" xfId="0"/>
    <xf numFmtId="164" fontId="6" fillId="0" borderId="0" xfId="4" applyFont="1" applyAlignment="1">
      <alignment horizontal="center"/>
    </xf>
    <xf numFmtId="164" fontId="6" fillId="0" borderId="0" xfId="4" applyFont="1"/>
    <xf numFmtId="43" fontId="6" fillId="0" borderId="0" xfId="5" applyFont="1" applyFill="1" applyBorder="1" applyAlignment="1" applyProtection="1">
      <alignment horizontal="center"/>
    </xf>
    <xf numFmtId="164" fontId="5" fillId="0" borderId="0" xfId="4" applyFont="1" applyAlignment="1">
      <alignment horizontal="center"/>
    </xf>
    <xf numFmtId="0" fontId="7" fillId="0" borderId="0" xfId="0" applyFont="1"/>
    <xf numFmtId="0" fontId="8" fillId="0" borderId="0" xfId="0" applyFont="1"/>
    <xf numFmtId="0" fontId="7" fillId="0" borderId="0" xfId="0" applyFont="1" applyAlignment="1">
      <alignment horizontal="center" vertical="center"/>
    </xf>
    <xf numFmtId="44" fontId="7" fillId="0" borderId="0" xfId="1" applyFont="1" applyAlignment="1">
      <alignment horizontal="center" vertical="center"/>
    </xf>
    <xf numFmtId="0" fontId="7" fillId="0" borderId="0" xfId="0" applyFont="1" applyAlignment="1">
      <alignment wrapText="1"/>
    </xf>
    <xf numFmtId="2" fontId="7" fillId="0" borderId="0" xfId="0" applyNumberFormat="1" applyFont="1" applyAlignment="1">
      <alignment horizontal="center" vertical="center"/>
    </xf>
    <xf numFmtId="0" fontId="12" fillId="3" borderId="1" xfId="0" applyFont="1" applyFill="1" applyBorder="1" applyAlignment="1">
      <alignment horizontal="center" vertical="center"/>
    </xf>
    <xf numFmtId="44" fontId="0" fillId="0" borderId="0" xfId="0" applyNumberFormat="1"/>
    <xf numFmtId="44" fontId="14" fillId="0" borderId="1" xfId="1" applyFont="1" applyFill="1" applyBorder="1" applyAlignment="1">
      <alignment horizontal="center" vertical="center" wrapText="1"/>
    </xf>
    <xf numFmtId="164" fontId="13" fillId="3" borderId="1" xfId="4" applyFont="1" applyFill="1" applyBorder="1" applyAlignment="1">
      <alignment horizontal="center"/>
    </xf>
    <xf numFmtId="164" fontId="16" fillId="0" borderId="1" xfId="4" applyFont="1" applyBorder="1" applyAlignment="1">
      <alignment horizontal="center" vertical="center"/>
    </xf>
    <xf numFmtId="164" fontId="16" fillId="0" borderId="1" xfId="4" applyFont="1" applyBorder="1" applyAlignment="1">
      <alignment horizontal="left" vertical="center" wrapText="1"/>
    </xf>
    <xf numFmtId="44" fontId="13" fillId="3" borderId="1" xfId="1" applyFont="1" applyFill="1" applyBorder="1" applyAlignment="1">
      <alignment horizontal="center"/>
    </xf>
    <xf numFmtId="10" fontId="14" fillId="2" borderId="1" xfId="1" applyNumberFormat="1" applyFont="1" applyFill="1" applyBorder="1" applyAlignment="1">
      <alignment horizontal="center" vertical="center" wrapText="1"/>
    </xf>
    <xf numFmtId="10" fontId="13" fillId="3" borderId="1" xfId="1" applyNumberFormat="1" applyFont="1" applyFill="1" applyBorder="1" applyAlignment="1">
      <alignment horizontal="center"/>
    </xf>
    <xf numFmtId="0" fontId="18" fillId="0" borderId="1" xfId="0" applyFont="1" applyBorder="1" applyAlignment="1">
      <alignment horizontal="center" vertical="center"/>
    </xf>
    <xf numFmtId="0" fontId="18" fillId="0" borderId="1" xfId="0" applyFont="1" applyBorder="1" applyAlignment="1">
      <alignment vertical="center" wrapText="1"/>
    </xf>
    <xf numFmtId="2" fontId="18" fillId="0" borderId="1" xfId="0" applyNumberFormat="1" applyFont="1" applyBorder="1" applyAlignment="1">
      <alignment horizontal="center" vertical="center"/>
    </xf>
    <xf numFmtId="0" fontId="20" fillId="3" borderId="1" xfId="0" applyFont="1" applyFill="1" applyBorder="1" applyAlignment="1">
      <alignment horizontal="center" vertical="center"/>
    </xf>
    <xf numFmtId="0" fontId="20" fillId="3" borderId="1" xfId="0" applyFont="1" applyFill="1" applyBorder="1" applyAlignment="1">
      <alignment horizontal="center" vertical="center" wrapText="1"/>
    </xf>
    <xf numFmtId="44" fontId="20" fillId="3" borderId="1" xfId="1" applyFont="1" applyFill="1" applyBorder="1" applyAlignment="1">
      <alignment horizontal="center" vertical="center" wrapText="1"/>
    </xf>
    <xf numFmtId="44" fontId="18" fillId="0" borderId="1" xfId="1" applyFont="1" applyFill="1" applyBorder="1" applyAlignment="1">
      <alignment horizontal="center" vertical="center"/>
    </xf>
    <xf numFmtId="44" fontId="18" fillId="0" borderId="1" xfId="1" applyFont="1" applyBorder="1" applyAlignment="1">
      <alignment horizontal="center" vertical="center"/>
    </xf>
    <xf numFmtId="0" fontId="12" fillId="3" borderId="1" xfId="0" applyFont="1" applyFill="1" applyBorder="1" applyAlignment="1">
      <alignment horizontal="center" vertical="center" wrapText="1"/>
    </xf>
    <xf numFmtId="44" fontId="12" fillId="3" borderId="1" xfId="1" applyFont="1" applyFill="1" applyBorder="1" applyAlignment="1">
      <alignment horizontal="center" vertical="center" wrapText="1"/>
    </xf>
    <xf numFmtId="0" fontId="21" fillId="3" borderId="1" xfId="0" applyFont="1" applyFill="1" applyBorder="1" applyAlignment="1">
      <alignment horizontal="center" vertical="center"/>
    </xf>
    <xf numFmtId="0" fontId="22" fillId="0" borderId="1" xfId="0" applyFont="1" applyBorder="1" applyAlignment="1">
      <alignment horizontal="center" vertical="center"/>
    </xf>
    <xf numFmtId="0" fontId="9" fillId="0" borderId="0" xfId="0" applyFont="1" applyAlignment="1">
      <alignment horizontal="center" vertical="center"/>
    </xf>
    <xf numFmtId="10" fontId="1" fillId="0" borderId="0" xfId="2" applyNumberFormat="1" applyFont="1" applyAlignment="1">
      <alignment horizontal="center" vertical="center"/>
    </xf>
    <xf numFmtId="0" fontId="20" fillId="3" borderId="1" xfId="0" applyFont="1" applyFill="1" applyBorder="1" applyAlignment="1">
      <alignment horizontal="left" vertical="center"/>
    </xf>
    <xf numFmtId="0" fontId="18" fillId="4" borderId="1" xfId="0" applyFont="1" applyFill="1" applyBorder="1" applyAlignment="1">
      <alignment vertical="center" wrapText="1"/>
    </xf>
    <xf numFmtId="2" fontId="18" fillId="4" borderId="1" xfId="0" applyNumberFormat="1" applyFont="1" applyFill="1" applyBorder="1" applyAlignment="1">
      <alignment horizontal="center" vertical="center"/>
    </xf>
    <xf numFmtId="0" fontId="22" fillId="4" borderId="1" xfId="0" applyFont="1" applyFill="1" applyBorder="1" applyAlignment="1">
      <alignment horizontal="center" vertical="center"/>
    </xf>
    <xf numFmtId="0" fontId="17" fillId="4" borderId="1" xfId="0" applyFont="1" applyFill="1" applyBorder="1" applyAlignment="1">
      <alignment horizontal="center" vertical="center"/>
    </xf>
    <xf numFmtId="44" fontId="7" fillId="0" borderId="0" xfId="0" applyNumberFormat="1" applyFont="1"/>
    <xf numFmtId="0" fontId="23" fillId="4" borderId="1" xfId="0" applyFont="1" applyFill="1" applyBorder="1" applyAlignment="1">
      <alignment horizontal="left" vertical="center"/>
    </xf>
    <xf numFmtId="43" fontId="18" fillId="4" borderId="1" xfId="5" applyFont="1" applyFill="1" applyBorder="1" applyAlignment="1">
      <alignment horizontal="center" vertical="center"/>
    </xf>
    <xf numFmtId="44" fontId="12" fillId="5" borderId="0" xfId="1" applyFont="1" applyFill="1" applyAlignment="1">
      <alignment horizontal="center" vertical="center"/>
    </xf>
    <xf numFmtId="0" fontId="18" fillId="4" borderId="3" xfId="0" applyFont="1" applyFill="1" applyBorder="1" applyAlignment="1">
      <alignment horizontal="left" vertical="center" wrapText="1"/>
    </xf>
    <xf numFmtId="44" fontId="9" fillId="0" borderId="0" xfId="1" applyFont="1" applyAlignment="1">
      <alignment horizontal="center" vertical="center"/>
    </xf>
    <xf numFmtId="44" fontId="9" fillId="0" borderId="0" xfId="1" applyFont="1" applyBorder="1" applyAlignment="1">
      <alignment vertical="center" wrapText="1"/>
    </xf>
    <xf numFmtId="44" fontId="9" fillId="0" borderId="0" xfId="1" applyFont="1" applyAlignment="1">
      <alignment vertical="center"/>
    </xf>
    <xf numFmtId="10" fontId="18" fillId="0" borderId="1" xfId="2" applyNumberFormat="1" applyFont="1" applyFill="1" applyBorder="1" applyAlignment="1">
      <alignment horizontal="center" vertical="center"/>
    </xf>
    <xf numFmtId="0" fontId="22" fillId="4" borderId="1" xfId="0" quotePrefix="1" applyFont="1" applyFill="1" applyBorder="1" applyAlignment="1">
      <alignment horizontal="center" vertical="center"/>
    </xf>
    <xf numFmtId="43" fontId="7" fillId="0" borderId="0" xfId="0" applyNumberFormat="1" applyFont="1"/>
    <xf numFmtId="43" fontId="18" fillId="4" borderId="1" xfId="5" applyFont="1" applyFill="1" applyBorder="1" applyAlignment="1">
      <alignment horizontal="left" vertical="center"/>
    </xf>
    <xf numFmtId="14" fontId="7" fillId="0" borderId="0" xfId="0" applyNumberFormat="1" applyFont="1"/>
    <xf numFmtId="3" fontId="17" fillId="4" borderId="1" xfId="0" applyNumberFormat="1" applyFont="1" applyFill="1" applyBorder="1" applyAlignment="1">
      <alignment horizontal="center" vertical="center"/>
    </xf>
    <xf numFmtId="44" fontId="14" fillId="0" borderId="1" xfId="1" applyFont="1" applyFill="1" applyBorder="1" applyAlignment="1" applyProtection="1">
      <alignment horizontal="center" vertical="center"/>
    </xf>
    <xf numFmtId="0" fontId="18" fillId="4" borderId="4" xfId="0" applyFont="1" applyFill="1" applyBorder="1" applyAlignment="1">
      <alignment horizontal="left" vertical="center" wrapText="1"/>
    </xf>
    <xf numFmtId="0" fontId="18" fillId="4" borderId="4" xfId="0" applyFont="1" applyFill="1" applyBorder="1" applyAlignment="1">
      <alignment horizontal="center" vertical="center" wrapText="1"/>
    </xf>
    <xf numFmtId="2" fontId="18" fillId="4" borderId="1" xfId="5" applyNumberFormat="1" applyFont="1" applyFill="1" applyBorder="1" applyAlignment="1">
      <alignment horizontal="center" vertical="center"/>
    </xf>
    <xf numFmtId="44" fontId="6" fillId="0" borderId="0" xfId="1" applyFont="1" applyAlignment="1">
      <alignment horizontal="center"/>
    </xf>
    <xf numFmtId="0" fontId="18" fillId="4" borderId="4" xfId="0" applyFont="1" applyFill="1" applyBorder="1" applyAlignment="1">
      <alignment horizontal="left" vertical="center" wrapText="1"/>
    </xf>
    <xf numFmtId="0" fontId="18" fillId="4" borderId="3" xfId="0" applyFont="1" applyFill="1" applyBorder="1" applyAlignment="1">
      <alignment horizontal="left" vertical="center" wrapText="1"/>
    </xf>
    <xf numFmtId="0" fontId="12" fillId="5" borderId="5" xfId="0" applyFont="1" applyFill="1" applyBorder="1" applyAlignment="1">
      <alignment horizontal="right"/>
    </xf>
    <xf numFmtId="10" fontId="11" fillId="0" borderId="0" xfId="2" applyNumberFormat="1" applyFont="1" applyAlignment="1">
      <alignment horizontal="left" vertical="center"/>
    </xf>
    <xf numFmtId="0" fontId="19" fillId="3" borderId="1" xfId="0" applyFont="1" applyFill="1" applyBorder="1" applyAlignment="1">
      <alignment horizontal="center"/>
    </xf>
    <xf numFmtId="44" fontId="9" fillId="0" borderId="0" xfId="1" applyFont="1" applyAlignment="1">
      <alignment horizontal="center" vertical="center"/>
    </xf>
    <xf numFmtId="0" fontId="1" fillId="0" borderId="0" xfId="0" applyFont="1" applyAlignment="1">
      <alignment horizontal="left" vertical="center"/>
    </xf>
    <xf numFmtId="0" fontId="7" fillId="0" borderId="0" xfId="0" applyFont="1" applyAlignment="1">
      <alignment horizontal="left" vertical="center"/>
    </xf>
    <xf numFmtId="44" fontId="9" fillId="0" borderId="0" xfId="1" applyFont="1" applyBorder="1" applyAlignment="1">
      <alignment horizontal="center" vertical="center" wrapText="1"/>
    </xf>
    <xf numFmtId="164" fontId="13" fillId="3" borderId="1" xfId="4" applyFont="1" applyFill="1" applyBorder="1" applyAlignment="1">
      <alignment horizontal="center"/>
    </xf>
    <xf numFmtId="164" fontId="13" fillId="3" borderId="1" xfId="4" applyFont="1" applyFill="1" applyBorder="1" applyAlignment="1">
      <alignment horizontal="right"/>
    </xf>
    <xf numFmtId="164" fontId="13" fillId="3" borderId="4" xfId="4" applyFont="1" applyFill="1" applyBorder="1" applyAlignment="1">
      <alignment horizontal="center" vertical="center"/>
    </xf>
    <xf numFmtId="164" fontId="13" fillId="3" borderId="3" xfId="4" applyFont="1" applyFill="1" applyBorder="1" applyAlignment="1">
      <alignment horizontal="center" vertical="center"/>
    </xf>
    <xf numFmtId="43" fontId="13" fillId="3" borderId="4" xfId="5" applyFont="1" applyFill="1" applyBorder="1" applyAlignment="1" applyProtection="1">
      <alignment horizontal="center" vertical="center"/>
    </xf>
    <xf numFmtId="43" fontId="13" fillId="3" borderId="3" xfId="5" applyFont="1" applyFill="1" applyBorder="1" applyAlignment="1" applyProtection="1">
      <alignment horizontal="center" vertical="center"/>
    </xf>
    <xf numFmtId="164" fontId="15" fillId="0" borderId="0" xfId="4" applyFont="1" applyAlignment="1">
      <alignment horizontal="left"/>
    </xf>
    <xf numFmtId="164" fontId="15" fillId="0" borderId="2" xfId="4" applyFont="1" applyBorder="1" applyAlignment="1">
      <alignment horizontal="left"/>
    </xf>
  </cellXfs>
  <cellStyles count="9">
    <cellStyle name="Excel Built-in Normal" xfId="4" xr:uid="{D58AC83C-A7E8-4170-8275-D2411BF1D4DB}"/>
    <cellStyle name="Moeda" xfId="1" builtinId="4"/>
    <cellStyle name="Normal" xfId="0" builtinId="0"/>
    <cellStyle name="Normal 2" xfId="3" xr:uid="{F7C9CBEF-DD7C-4332-93DB-CBB913D07B99}"/>
    <cellStyle name="Normal 2 2" xfId="7" xr:uid="{70B26545-718D-4A2B-B160-38EB17E8E571}"/>
    <cellStyle name="Normal 3" xfId="6" xr:uid="{F46C749D-8CEB-4209-B967-F374F5F84DF0}"/>
    <cellStyle name="Porcentagem" xfId="2" builtinId="5"/>
    <cellStyle name="Vírgula" xfId="5" builtinId="3"/>
    <cellStyle name="Vírgula 2" xfId="8" xr:uid="{1EBD07A0-109E-44D8-BDF8-9918EA273A4A}"/>
  </cellStyles>
  <dxfs count="157">
    <dxf>
      <font>
        <b/>
        <i val="0"/>
        <strike val="0"/>
        <color rgb="FF00B050"/>
      </font>
    </dxf>
    <dxf>
      <font>
        <b/>
        <i val="0"/>
        <color rgb="FF7030A0"/>
      </font>
    </dxf>
    <dxf>
      <font>
        <b/>
        <i val="0"/>
        <color theme="5"/>
      </font>
    </dxf>
    <dxf>
      <font>
        <b/>
        <i val="0"/>
        <color rgb="FF7030A0"/>
      </font>
    </dxf>
    <dxf>
      <font>
        <b/>
        <i val="0"/>
        <color theme="5"/>
      </font>
    </dxf>
    <dxf>
      <font>
        <b/>
        <i val="0"/>
        <strike val="0"/>
        <color rgb="FF00B050"/>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strike val="0"/>
        <color rgb="FF00B050"/>
      </font>
    </dxf>
    <dxf>
      <font>
        <b/>
        <i val="0"/>
        <strike val="0"/>
        <color rgb="FF00B050"/>
      </font>
    </dxf>
    <dxf>
      <font>
        <b/>
        <i val="0"/>
        <strike val="0"/>
        <color rgb="FF00B050"/>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strike val="0"/>
        <color rgb="FF00B050"/>
      </font>
    </dxf>
    <dxf>
      <font>
        <b/>
        <i val="0"/>
        <strike val="0"/>
        <color rgb="FF00B050"/>
      </font>
    </dxf>
    <dxf>
      <font>
        <b/>
        <i val="0"/>
        <strike val="0"/>
        <color rgb="FF00B050"/>
      </font>
    </dxf>
    <dxf>
      <font>
        <b/>
        <i val="0"/>
        <strike val="0"/>
        <color rgb="FF00B050"/>
      </font>
    </dxf>
    <dxf>
      <font>
        <b/>
        <i val="0"/>
        <strike val="0"/>
        <color rgb="FF00B050"/>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strike val="0"/>
        <color rgb="FF00B050"/>
      </font>
    </dxf>
    <dxf>
      <font>
        <b/>
        <i val="0"/>
        <strike val="0"/>
        <color rgb="FF00B050"/>
      </font>
    </dxf>
    <dxf>
      <font>
        <b/>
        <i val="0"/>
        <strike val="0"/>
        <color rgb="FF00B050"/>
      </font>
    </dxf>
    <dxf>
      <font>
        <b/>
        <i val="0"/>
        <strike val="0"/>
        <color rgb="FF00B050"/>
      </font>
    </dxf>
    <dxf>
      <font>
        <b/>
        <i val="0"/>
        <strike val="0"/>
        <color rgb="FF00B050"/>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color rgb="FF7030A0"/>
      </font>
    </dxf>
    <dxf>
      <font>
        <b/>
        <i val="0"/>
        <color theme="5"/>
      </font>
    </dxf>
    <dxf>
      <font>
        <b/>
        <i val="0"/>
        <strike val="0"/>
        <color rgb="FF00B050"/>
      </font>
    </dxf>
    <dxf>
      <font>
        <b/>
        <i val="0"/>
        <strike val="0"/>
        <color rgb="FF00B050"/>
      </font>
    </dxf>
    <dxf>
      <font>
        <b/>
        <i val="0"/>
        <strike val="0"/>
        <color rgb="FF00B050"/>
      </font>
    </dxf>
    <dxf>
      <font>
        <b/>
        <i val="0"/>
        <strike val="0"/>
        <color rgb="FF00B050"/>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
      <font>
        <b/>
        <i val="0"/>
        <color rgb="FF7030A0"/>
      </font>
    </dxf>
    <dxf>
      <font>
        <b/>
        <i val="0"/>
        <color theme="5"/>
      </font>
    </dxf>
  </dxfs>
  <tableStyles count="0" defaultTableStyle="TableStyleMedium2" defaultPivotStyle="PivotStyleLight16"/>
  <colors>
    <mruColors>
      <color rgb="FF66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iago_morando/Documents/Modelos/Planilha%20M&#250;ltipla%20(Conv&#234;nios%20Caixa)/PLANILHA%20M&#218;LTIPLA%20V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7FEFE-7025-479E-A956-9E0BAF2C9F8B}">
  <sheetPr codeName="Planilha2">
    <pageSetUpPr fitToPage="1"/>
  </sheetPr>
  <dimension ref="A1:P1658"/>
  <sheetViews>
    <sheetView tabSelected="1" zoomScaleNormal="100" zoomScaleSheetLayoutView="100" workbookViewId="0">
      <selection activeCell="A6" sqref="A6:M6"/>
    </sheetView>
  </sheetViews>
  <sheetFormatPr defaultColWidth="9.140625" defaultRowHeight="14.25" x14ac:dyDescent="0.25"/>
  <cols>
    <col min="1" max="1" width="6.42578125" style="5" bestFit="1" customWidth="1"/>
    <col min="2" max="2" width="13" style="32" customWidth="1"/>
    <col min="3" max="3" width="11.140625" style="32" bestFit="1" customWidth="1"/>
    <col min="4" max="4" width="23.5703125" style="9" customWidth="1"/>
    <col min="5" max="5" width="26.42578125" style="9" customWidth="1"/>
    <col min="6" max="6" width="10.28515625" style="7" bestFit="1" customWidth="1"/>
    <col min="7" max="7" width="6.85546875" style="7" hidden="1" customWidth="1"/>
    <col min="8" max="8" width="9.85546875" style="7" bestFit="1" customWidth="1"/>
    <col min="9" max="9" width="14.5703125" style="7" bestFit="1" customWidth="1"/>
    <col min="10" max="10" width="13.28515625" style="8" bestFit="1" customWidth="1"/>
    <col min="11" max="11" width="7.28515625" style="8" bestFit="1" customWidth="1"/>
    <col min="12" max="12" width="13.28515625" style="8" bestFit="1" customWidth="1"/>
    <col min="13" max="13" width="17.140625" style="8" bestFit="1" customWidth="1"/>
    <col min="14" max="14" width="14.140625" style="5" bestFit="1" customWidth="1"/>
    <col min="15" max="16" width="10.42578125" style="5" bestFit="1" customWidth="1"/>
    <col min="17" max="16384" width="9.140625" style="5"/>
  </cols>
  <sheetData>
    <row r="1" spans="1:16" x14ac:dyDescent="0.25">
      <c r="A1" s="6" t="s">
        <v>377</v>
      </c>
      <c r="B1" s="64" t="s">
        <v>763</v>
      </c>
      <c r="C1" s="65"/>
      <c r="D1" s="65"/>
      <c r="E1" s="65"/>
      <c r="F1" s="65"/>
      <c r="G1" s="65"/>
      <c r="H1" s="65"/>
      <c r="I1" s="63" t="s">
        <v>1242</v>
      </c>
      <c r="J1" s="63"/>
      <c r="K1" s="63"/>
      <c r="L1" s="63"/>
      <c r="M1" s="63"/>
      <c r="N1" s="44"/>
    </row>
    <row r="2" spans="1:16" x14ac:dyDescent="0.25">
      <c r="A2" s="6" t="s">
        <v>378</v>
      </c>
      <c r="B2" s="64" t="s">
        <v>744</v>
      </c>
      <c r="C2" s="65"/>
      <c r="D2" s="65"/>
      <c r="E2" s="65"/>
      <c r="F2" s="65"/>
      <c r="G2" s="65"/>
      <c r="H2" s="65"/>
      <c r="I2" s="63" t="s">
        <v>1274</v>
      </c>
      <c r="J2" s="63"/>
      <c r="K2" s="63"/>
      <c r="L2" s="63"/>
      <c r="M2" s="63"/>
      <c r="N2" s="46"/>
    </row>
    <row r="3" spans="1:16" x14ac:dyDescent="0.25">
      <c r="A3" s="6" t="s">
        <v>385</v>
      </c>
      <c r="B3" s="33">
        <v>0.2009</v>
      </c>
      <c r="C3" s="61" t="s">
        <v>805</v>
      </c>
      <c r="D3" s="61"/>
      <c r="E3" s="61"/>
      <c r="F3" s="61"/>
      <c r="G3" s="61"/>
      <c r="H3" s="61"/>
      <c r="I3" s="66" t="s">
        <v>1275</v>
      </c>
      <c r="J3" s="66"/>
      <c r="K3" s="66"/>
      <c r="L3" s="66"/>
      <c r="M3" s="66"/>
      <c r="N3" s="45"/>
    </row>
    <row r="4" spans="1:16" x14ac:dyDescent="0.25">
      <c r="A4" s="6" t="s">
        <v>386</v>
      </c>
      <c r="B4" s="33">
        <v>0.1384</v>
      </c>
      <c r="C4" s="61" t="s">
        <v>387</v>
      </c>
      <c r="D4" s="61"/>
      <c r="E4" s="61"/>
      <c r="F4" s="61"/>
      <c r="G4" s="61"/>
      <c r="H4" s="61"/>
      <c r="I4" s="66"/>
      <c r="J4" s="66"/>
      <c r="K4" s="66"/>
      <c r="L4" s="66"/>
      <c r="M4" s="66"/>
      <c r="N4" s="45"/>
    </row>
    <row r="5" spans="1:16" x14ac:dyDescent="0.25">
      <c r="A5" s="6" t="s">
        <v>786</v>
      </c>
      <c r="B5" s="33">
        <v>0.2034</v>
      </c>
      <c r="C5" s="61" t="s">
        <v>787</v>
      </c>
      <c r="D5" s="61"/>
      <c r="E5" s="61"/>
      <c r="F5" s="61"/>
      <c r="G5" s="61"/>
      <c r="H5" s="61"/>
      <c r="I5" s="63" t="s">
        <v>1243</v>
      </c>
      <c r="J5" s="63"/>
      <c r="K5" s="63"/>
      <c r="L5" s="63"/>
      <c r="M5" s="63"/>
      <c r="N5" s="44"/>
    </row>
    <row r="6" spans="1:16" x14ac:dyDescent="0.25">
      <c r="A6" s="62" t="s">
        <v>1276</v>
      </c>
      <c r="B6" s="62"/>
      <c r="C6" s="62"/>
      <c r="D6" s="62"/>
      <c r="E6" s="62"/>
      <c r="F6" s="62"/>
      <c r="G6" s="62"/>
      <c r="H6" s="62"/>
      <c r="I6" s="62"/>
      <c r="J6" s="62"/>
      <c r="K6" s="62"/>
      <c r="L6" s="62"/>
      <c r="M6" s="62"/>
    </row>
    <row r="7" spans="1:16" ht="42.75" x14ac:dyDescent="0.25">
      <c r="A7" s="11" t="s">
        <v>366</v>
      </c>
      <c r="B7" s="11" t="s">
        <v>379</v>
      </c>
      <c r="C7" s="11" t="s">
        <v>348</v>
      </c>
      <c r="D7" s="28" t="s">
        <v>367</v>
      </c>
      <c r="E7" s="28" t="s">
        <v>463</v>
      </c>
      <c r="F7" s="11" t="s">
        <v>464</v>
      </c>
      <c r="G7" s="28" t="s">
        <v>384</v>
      </c>
      <c r="H7" s="28" t="s">
        <v>465</v>
      </c>
      <c r="I7" s="28" t="s">
        <v>466</v>
      </c>
      <c r="J7" s="29" t="s">
        <v>467</v>
      </c>
      <c r="K7" s="29" t="s">
        <v>470</v>
      </c>
      <c r="L7" s="29" t="s">
        <v>468</v>
      </c>
      <c r="M7" s="29" t="s">
        <v>469</v>
      </c>
    </row>
    <row r="8" spans="1:16" x14ac:dyDescent="0.25">
      <c r="A8" s="23" t="s">
        <v>350</v>
      </c>
      <c r="B8" s="34" t="s">
        <v>1262</v>
      </c>
      <c r="C8" s="30"/>
      <c r="D8" s="24"/>
      <c r="E8" s="24"/>
      <c r="F8" s="23"/>
      <c r="G8" s="24"/>
      <c r="H8" s="24"/>
      <c r="I8" s="24"/>
      <c r="J8" s="25"/>
      <c r="K8" s="25"/>
      <c r="L8" s="25"/>
      <c r="M8" s="25">
        <f>SUM(M9:M11)</f>
        <v>29058.18</v>
      </c>
    </row>
    <row r="9" spans="1:16" ht="38.25" x14ac:dyDescent="0.25">
      <c r="A9" s="38" t="s">
        <v>581</v>
      </c>
      <c r="B9" s="37" t="s">
        <v>8</v>
      </c>
      <c r="C9" s="31" t="s">
        <v>349</v>
      </c>
      <c r="D9" s="21" t="s">
        <v>9</v>
      </c>
      <c r="E9" s="35" t="s">
        <v>1265</v>
      </c>
      <c r="F9" s="36">
        <v>6</v>
      </c>
      <c r="G9" s="22">
        <v>6</v>
      </c>
      <c r="H9" s="20" t="s">
        <v>1</v>
      </c>
      <c r="I9" s="27">
        <v>947.27</v>
      </c>
      <c r="J9" s="26">
        <v>947.27</v>
      </c>
      <c r="K9" s="47">
        <v>0.2009</v>
      </c>
      <c r="L9" s="26">
        <v>1137.58</v>
      </c>
      <c r="M9" s="27">
        <f>ROUND(G9*L9,2)</f>
        <v>6825.48</v>
      </c>
    </row>
    <row r="10" spans="1:16" ht="25.5" x14ac:dyDescent="0.25">
      <c r="A10" s="38" t="s">
        <v>1263</v>
      </c>
      <c r="B10" s="37" t="s">
        <v>457</v>
      </c>
      <c r="C10" s="31" t="s">
        <v>423</v>
      </c>
      <c r="D10" s="21" t="s">
        <v>458</v>
      </c>
      <c r="E10" s="35" t="s">
        <v>1256</v>
      </c>
      <c r="F10" s="56">
        <v>32.67</v>
      </c>
      <c r="G10" s="22">
        <v>32.67</v>
      </c>
      <c r="H10" s="20" t="s">
        <v>1</v>
      </c>
      <c r="I10" s="27">
        <v>519.59</v>
      </c>
      <c r="J10" s="26">
        <v>519.59</v>
      </c>
      <c r="K10" s="47">
        <v>0.2009</v>
      </c>
      <c r="L10" s="26">
        <v>623.98</v>
      </c>
      <c r="M10" s="27">
        <f t="shared" ref="M10:M11" si="0">ROUND(G10*L10,2)</f>
        <v>20385.43</v>
      </c>
    </row>
    <row r="11" spans="1:16" ht="76.5" x14ac:dyDescent="0.25">
      <c r="A11" s="38" t="s">
        <v>1264</v>
      </c>
      <c r="B11" s="37" t="s">
        <v>304</v>
      </c>
      <c r="C11" s="31" t="s">
        <v>349</v>
      </c>
      <c r="D11" s="21" t="s">
        <v>305</v>
      </c>
      <c r="E11" s="35" t="s">
        <v>1257</v>
      </c>
      <c r="F11" s="56">
        <v>1</v>
      </c>
      <c r="G11" s="22">
        <v>1</v>
      </c>
      <c r="H11" s="20" t="s">
        <v>0</v>
      </c>
      <c r="I11" s="27">
        <v>1538.24</v>
      </c>
      <c r="J11" s="26">
        <v>1538.24</v>
      </c>
      <c r="K11" s="47">
        <v>0.2009</v>
      </c>
      <c r="L11" s="26">
        <v>1847.27</v>
      </c>
      <c r="M11" s="27">
        <f t="shared" si="0"/>
        <v>1847.27</v>
      </c>
    </row>
    <row r="12" spans="1:16" x14ac:dyDescent="0.25">
      <c r="A12" s="23" t="s">
        <v>388</v>
      </c>
      <c r="B12" s="34" t="s">
        <v>474</v>
      </c>
      <c r="C12" s="30"/>
      <c r="D12" s="24"/>
      <c r="E12" s="24"/>
      <c r="F12" s="23"/>
      <c r="G12" s="24"/>
      <c r="H12" s="24"/>
      <c r="I12" s="24"/>
      <c r="J12" s="25"/>
      <c r="K12" s="25"/>
      <c r="L12" s="25"/>
      <c r="M12" s="25">
        <f>SUM(M13:M24)</f>
        <v>51480.53</v>
      </c>
    </row>
    <row r="13" spans="1:16" ht="51" x14ac:dyDescent="0.25">
      <c r="A13" s="38" t="s">
        <v>583</v>
      </c>
      <c r="B13" s="37" t="s">
        <v>188</v>
      </c>
      <c r="C13" s="31" t="s">
        <v>349</v>
      </c>
      <c r="D13" s="21" t="s">
        <v>189</v>
      </c>
      <c r="E13" s="35" t="s">
        <v>774</v>
      </c>
      <c r="F13" s="36">
        <v>13</v>
      </c>
      <c r="G13" s="22">
        <v>13</v>
      </c>
      <c r="H13" s="20" t="s">
        <v>0</v>
      </c>
      <c r="I13" s="27">
        <v>803.94</v>
      </c>
      <c r="J13" s="26">
        <v>803.94</v>
      </c>
      <c r="K13" s="47">
        <v>0.2009</v>
      </c>
      <c r="L13" s="26">
        <v>965.45</v>
      </c>
      <c r="M13" s="27">
        <f t="shared" ref="M13:M18" si="1">ROUND(G13*L13,2)</f>
        <v>12550.85</v>
      </c>
    </row>
    <row r="14" spans="1:16" ht="51" x14ac:dyDescent="0.25">
      <c r="A14" s="38" t="s">
        <v>582</v>
      </c>
      <c r="B14" s="37" t="s">
        <v>188</v>
      </c>
      <c r="C14" s="31" t="s">
        <v>349</v>
      </c>
      <c r="D14" s="21" t="s">
        <v>189</v>
      </c>
      <c r="E14" s="35" t="s">
        <v>775</v>
      </c>
      <c r="F14" s="36">
        <v>2</v>
      </c>
      <c r="G14" s="22">
        <v>2</v>
      </c>
      <c r="H14" s="20" t="s">
        <v>0</v>
      </c>
      <c r="I14" s="27">
        <v>803.94</v>
      </c>
      <c r="J14" s="26">
        <v>803.94</v>
      </c>
      <c r="K14" s="47">
        <v>0.2009</v>
      </c>
      <c r="L14" s="26">
        <v>965.45</v>
      </c>
      <c r="M14" s="27">
        <f t="shared" ref="M14" si="2">ROUND(G14*L14,2)</f>
        <v>1930.9</v>
      </c>
      <c r="O14" s="51"/>
      <c r="P14" s="51"/>
    </row>
    <row r="15" spans="1:16" ht="63.75" x14ac:dyDescent="0.25">
      <c r="A15" s="38" t="s">
        <v>585</v>
      </c>
      <c r="B15" s="37" t="s">
        <v>39</v>
      </c>
      <c r="C15" s="31" t="s">
        <v>349</v>
      </c>
      <c r="D15" s="21" t="s">
        <v>40</v>
      </c>
      <c r="E15" s="35" t="s">
        <v>524</v>
      </c>
      <c r="F15" s="36">
        <v>30</v>
      </c>
      <c r="G15" s="22">
        <v>30</v>
      </c>
      <c r="H15" s="20" t="s">
        <v>3</v>
      </c>
      <c r="I15" s="27">
        <v>57.14</v>
      </c>
      <c r="J15" s="26">
        <v>57.14</v>
      </c>
      <c r="K15" s="47">
        <v>0.2009</v>
      </c>
      <c r="L15" s="26">
        <v>68.62</v>
      </c>
      <c r="M15" s="27">
        <f t="shared" si="1"/>
        <v>2058.6</v>
      </c>
    </row>
    <row r="16" spans="1:16" ht="89.25" x14ac:dyDescent="0.25">
      <c r="A16" s="38" t="s">
        <v>586</v>
      </c>
      <c r="B16" s="37">
        <v>97625</v>
      </c>
      <c r="C16" s="31" t="s">
        <v>762</v>
      </c>
      <c r="D16" s="21" t="s">
        <v>415</v>
      </c>
      <c r="E16" s="35" t="s">
        <v>1006</v>
      </c>
      <c r="F16" s="36">
        <v>4.2120000000000006</v>
      </c>
      <c r="G16" s="22">
        <v>4.21</v>
      </c>
      <c r="H16" s="20" t="s">
        <v>3</v>
      </c>
      <c r="I16" s="27">
        <v>53.86</v>
      </c>
      <c r="J16" s="26">
        <v>53.86</v>
      </c>
      <c r="K16" s="47">
        <v>0.2009</v>
      </c>
      <c r="L16" s="26">
        <v>64.680000000000007</v>
      </c>
      <c r="M16" s="27">
        <f t="shared" si="1"/>
        <v>272.3</v>
      </c>
    </row>
    <row r="17" spans="1:13" ht="63.75" x14ac:dyDescent="0.25">
      <c r="A17" s="38" t="s">
        <v>587</v>
      </c>
      <c r="B17" s="37" t="s">
        <v>41</v>
      </c>
      <c r="C17" s="31" t="s">
        <v>349</v>
      </c>
      <c r="D17" s="21" t="s">
        <v>42</v>
      </c>
      <c r="E17" s="35" t="s">
        <v>765</v>
      </c>
      <c r="F17" s="36">
        <v>8.4240000000000013</v>
      </c>
      <c r="G17" s="22">
        <v>8.42</v>
      </c>
      <c r="H17" s="20" t="s">
        <v>3</v>
      </c>
      <c r="I17" s="27">
        <v>18.170000000000002</v>
      </c>
      <c r="J17" s="26">
        <v>18.170000000000002</v>
      </c>
      <c r="K17" s="47">
        <v>0.2009</v>
      </c>
      <c r="L17" s="26">
        <v>21.82</v>
      </c>
      <c r="M17" s="27">
        <f t="shared" si="1"/>
        <v>183.72</v>
      </c>
    </row>
    <row r="18" spans="1:13" ht="38.25" x14ac:dyDescent="0.25">
      <c r="A18" s="38" t="s">
        <v>588</v>
      </c>
      <c r="B18" s="37" t="s">
        <v>39</v>
      </c>
      <c r="C18" s="31" t="s">
        <v>349</v>
      </c>
      <c r="D18" s="21" t="s">
        <v>40</v>
      </c>
      <c r="E18" s="35" t="s">
        <v>525</v>
      </c>
      <c r="F18" s="36">
        <v>8.4240000000000013</v>
      </c>
      <c r="G18" s="22">
        <v>8.42</v>
      </c>
      <c r="H18" s="20" t="s">
        <v>3</v>
      </c>
      <c r="I18" s="27">
        <v>57.14</v>
      </c>
      <c r="J18" s="26">
        <v>57.14</v>
      </c>
      <c r="K18" s="47">
        <v>0.2009</v>
      </c>
      <c r="L18" s="26">
        <v>68.62</v>
      </c>
      <c r="M18" s="27">
        <f t="shared" si="1"/>
        <v>577.78</v>
      </c>
    </row>
    <row r="19" spans="1:13" ht="63.75" x14ac:dyDescent="0.25">
      <c r="A19" s="38" t="s">
        <v>589</v>
      </c>
      <c r="B19" s="37" t="s">
        <v>29</v>
      </c>
      <c r="C19" s="31" t="s">
        <v>349</v>
      </c>
      <c r="D19" s="21" t="s">
        <v>30</v>
      </c>
      <c r="E19" s="35" t="s">
        <v>1008</v>
      </c>
      <c r="F19" s="36">
        <v>48.75</v>
      </c>
      <c r="G19" s="22">
        <v>48.75</v>
      </c>
      <c r="H19" s="20" t="s">
        <v>0</v>
      </c>
      <c r="I19" s="27">
        <v>29.52</v>
      </c>
      <c r="J19" s="26">
        <v>29.52</v>
      </c>
      <c r="K19" s="47">
        <v>0.2009</v>
      </c>
      <c r="L19" s="26">
        <v>35.450000000000003</v>
      </c>
      <c r="M19" s="27">
        <f t="shared" ref="M19:M35" si="3">ROUND(G19*L19,2)</f>
        <v>1728.19</v>
      </c>
    </row>
    <row r="20" spans="1:13" ht="51" x14ac:dyDescent="0.25">
      <c r="A20" s="38" t="s">
        <v>584</v>
      </c>
      <c r="B20" s="37" t="s">
        <v>31</v>
      </c>
      <c r="C20" s="31" t="s">
        <v>349</v>
      </c>
      <c r="D20" s="21" t="s">
        <v>32</v>
      </c>
      <c r="E20" s="35" t="s">
        <v>1009</v>
      </c>
      <c r="F20" s="36">
        <v>222.29999999999998</v>
      </c>
      <c r="G20" s="22">
        <v>222.3</v>
      </c>
      <c r="H20" s="20" t="s">
        <v>1</v>
      </c>
      <c r="I20" s="27">
        <v>4.79</v>
      </c>
      <c r="J20" s="26">
        <v>4.79</v>
      </c>
      <c r="K20" s="47">
        <v>0.2009</v>
      </c>
      <c r="L20" s="26">
        <v>5.75</v>
      </c>
      <c r="M20" s="27">
        <f t="shared" si="3"/>
        <v>1278.23</v>
      </c>
    </row>
    <row r="21" spans="1:13" ht="191.25" x14ac:dyDescent="0.25">
      <c r="A21" s="38" t="s">
        <v>590</v>
      </c>
      <c r="B21" s="37" t="s">
        <v>41</v>
      </c>
      <c r="C21" s="31" t="s">
        <v>349</v>
      </c>
      <c r="D21" s="21" t="s">
        <v>42</v>
      </c>
      <c r="E21" s="35" t="s">
        <v>1231</v>
      </c>
      <c r="F21" s="36">
        <v>7.3710000000000004</v>
      </c>
      <c r="G21" s="22">
        <v>7.37</v>
      </c>
      <c r="H21" s="20" t="s">
        <v>3</v>
      </c>
      <c r="I21" s="27">
        <v>18.170000000000002</v>
      </c>
      <c r="J21" s="26">
        <v>18.170000000000002</v>
      </c>
      <c r="K21" s="47">
        <v>0.2009</v>
      </c>
      <c r="L21" s="26">
        <v>21.82</v>
      </c>
      <c r="M21" s="27">
        <f t="shared" si="3"/>
        <v>160.81</v>
      </c>
    </row>
    <row r="22" spans="1:13" ht="51" x14ac:dyDescent="0.25">
      <c r="A22" s="38" t="s">
        <v>591</v>
      </c>
      <c r="B22" s="37" t="s">
        <v>37</v>
      </c>
      <c r="C22" s="31" t="s">
        <v>349</v>
      </c>
      <c r="D22" s="21" t="s">
        <v>38</v>
      </c>
      <c r="E22" s="35" t="s">
        <v>475</v>
      </c>
      <c r="F22" s="36">
        <v>7.3710000000000004</v>
      </c>
      <c r="G22" s="22">
        <v>7.37</v>
      </c>
      <c r="H22" s="20" t="s">
        <v>3</v>
      </c>
      <c r="I22" s="27">
        <v>21.58</v>
      </c>
      <c r="J22" s="26">
        <v>21.58</v>
      </c>
      <c r="K22" s="47">
        <v>0.2009</v>
      </c>
      <c r="L22" s="26">
        <v>25.92</v>
      </c>
      <c r="M22" s="27">
        <f t="shared" si="3"/>
        <v>191.03</v>
      </c>
    </row>
    <row r="23" spans="1:13" ht="51" x14ac:dyDescent="0.25">
      <c r="A23" s="38" t="s">
        <v>592</v>
      </c>
      <c r="B23" s="37">
        <v>98459</v>
      </c>
      <c r="C23" s="31" t="s">
        <v>762</v>
      </c>
      <c r="D23" s="21" t="s">
        <v>418</v>
      </c>
      <c r="E23" s="35" t="s">
        <v>1007</v>
      </c>
      <c r="F23" s="36">
        <v>257.40000000000003</v>
      </c>
      <c r="G23" s="22">
        <v>257.39999999999998</v>
      </c>
      <c r="H23" s="20" t="s">
        <v>1</v>
      </c>
      <c r="I23" s="27">
        <v>98.73</v>
      </c>
      <c r="J23" s="26">
        <v>98.73</v>
      </c>
      <c r="K23" s="47">
        <v>0.2009</v>
      </c>
      <c r="L23" s="26">
        <v>118.56</v>
      </c>
      <c r="M23" s="27">
        <f t="shared" ref="M23" si="4">ROUND(G23*L23,2)</f>
        <v>30517.34</v>
      </c>
    </row>
    <row r="24" spans="1:13" ht="25.5" x14ac:dyDescent="0.25">
      <c r="A24" s="38" t="s">
        <v>593</v>
      </c>
      <c r="B24" s="37" t="s">
        <v>459</v>
      </c>
      <c r="C24" s="31" t="s">
        <v>423</v>
      </c>
      <c r="D24" s="21" t="s">
        <v>460</v>
      </c>
      <c r="E24" s="35" t="s">
        <v>594</v>
      </c>
      <c r="F24" s="36">
        <v>6</v>
      </c>
      <c r="G24" s="22">
        <v>6</v>
      </c>
      <c r="H24" s="20" t="s">
        <v>1</v>
      </c>
      <c r="I24" s="27">
        <v>4.2699999999999996</v>
      </c>
      <c r="J24" s="26">
        <v>4.2699999999999996</v>
      </c>
      <c r="K24" s="47">
        <v>0.2009</v>
      </c>
      <c r="L24" s="26">
        <v>5.13</v>
      </c>
      <c r="M24" s="27">
        <f t="shared" ref="M24" si="5">ROUND(G24*L24,2)</f>
        <v>30.78</v>
      </c>
    </row>
    <row r="25" spans="1:13" x14ac:dyDescent="0.25">
      <c r="A25" s="23" t="s">
        <v>389</v>
      </c>
      <c r="B25" s="34" t="s">
        <v>476</v>
      </c>
      <c r="C25" s="30"/>
      <c r="D25" s="24"/>
      <c r="E25" s="24"/>
      <c r="F25" s="23"/>
      <c r="G25" s="24"/>
      <c r="H25" s="24"/>
      <c r="I25" s="24"/>
      <c r="J25" s="25"/>
      <c r="K25" s="25"/>
      <c r="L25" s="25"/>
      <c r="M25" s="25">
        <f>SUM(M26:M33)</f>
        <v>286606.58000000007</v>
      </c>
    </row>
    <row r="26" spans="1:13" ht="89.25" x14ac:dyDescent="0.25">
      <c r="A26" s="38" t="s">
        <v>521</v>
      </c>
      <c r="B26" s="37" t="s">
        <v>12</v>
      </c>
      <c r="C26" s="31" t="s">
        <v>349</v>
      </c>
      <c r="D26" s="21" t="s">
        <v>13</v>
      </c>
      <c r="E26" s="35" t="s">
        <v>534</v>
      </c>
      <c r="F26" s="41">
        <v>12153.99</v>
      </c>
      <c r="G26" s="22">
        <v>12153.99</v>
      </c>
      <c r="H26" s="20" t="s">
        <v>1</v>
      </c>
      <c r="I26" s="27">
        <v>5.53</v>
      </c>
      <c r="J26" s="26">
        <v>5.53</v>
      </c>
      <c r="K26" s="47">
        <v>0.2009</v>
      </c>
      <c r="L26" s="26">
        <v>6.64</v>
      </c>
      <c r="M26" s="27">
        <f t="shared" si="3"/>
        <v>80702.490000000005</v>
      </c>
    </row>
    <row r="27" spans="1:13" ht="51" x14ac:dyDescent="0.25">
      <c r="A27" s="38" t="s">
        <v>770</v>
      </c>
      <c r="B27" s="37" t="s">
        <v>47</v>
      </c>
      <c r="C27" s="31" t="s">
        <v>349</v>
      </c>
      <c r="D27" s="21" t="s">
        <v>48</v>
      </c>
      <c r="E27" s="35" t="s">
        <v>535</v>
      </c>
      <c r="F27" s="41">
        <v>1580.0187000000003</v>
      </c>
      <c r="G27" s="22">
        <v>1580.02</v>
      </c>
      <c r="H27" s="20" t="s">
        <v>3</v>
      </c>
      <c r="I27" s="27">
        <v>39.06</v>
      </c>
      <c r="J27" s="26">
        <v>39.06</v>
      </c>
      <c r="K27" s="47">
        <v>0.2009</v>
      </c>
      <c r="L27" s="26">
        <v>46.91</v>
      </c>
      <c r="M27" s="27">
        <f t="shared" si="3"/>
        <v>74118.740000000005</v>
      </c>
    </row>
    <row r="28" spans="1:13" ht="63.75" x14ac:dyDescent="0.25">
      <c r="A28" s="38" t="s">
        <v>526</v>
      </c>
      <c r="B28" s="37">
        <v>6081</v>
      </c>
      <c r="C28" s="31" t="s">
        <v>382</v>
      </c>
      <c r="D28" s="21" t="s">
        <v>750</v>
      </c>
      <c r="E28" s="35" t="s">
        <v>767</v>
      </c>
      <c r="F28" s="41">
        <v>1215.3990000000001</v>
      </c>
      <c r="G28" s="22">
        <v>1215.4000000000001</v>
      </c>
      <c r="H28" s="20" t="s">
        <v>3</v>
      </c>
      <c r="I28" s="27">
        <v>54.26</v>
      </c>
      <c r="J28" s="26">
        <v>54.26</v>
      </c>
      <c r="K28" s="47">
        <v>0.2009</v>
      </c>
      <c r="L28" s="26">
        <v>65.16</v>
      </c>
      <c r="M28" s="27">
        <f t="shared" si="3"/>
        <v>79195.460000000006</v>
      </c>
    </row>
    <row r="29" spans="1:13" ht="76.5" x14ac:dyDescent="0.25">
      <c r="A29" s="38" t="s">
        <v>527</v>
      </c>
      <c r="B29" s="37">
        <v>6081</v>
      </c>
      <c r="C29" s="31" t="s">
        <v>382</v>
      </c>
      <c r="D29" s="21" t="s">
        <v>750</v>
      </c>
      <c r="E29" s="35" t="s">
        <v>766</v>
      </c>
      <c r="F29" s="41">
        <v>165.83363999999997</v>
      </c>
      <c r="G29" s="22">
        <v>165.83</v>
      </c>
      <c r="H29" s="20" t="s">
        <v>3</v>
      </c>
      <c r="I29" s="27">
        <v>54.26</v>
      </c>
      <c r="J29" s="26">
        <v>54.26</v>
      </c>
      <c r="K29" s="47">
        <v>0.2009</v>
      </c>
      <c r="L29" s="26">
        <v>65.16</v>
      </c>
      <c r="M29" s="27">
        <f t="shared" ref="M29" si="6">ROUND(G29*L29,2)</f>
        <v>10805.48</v>
      </c>
    </row>
    <row r="30" spans="1:13" ht="114.75" x14ac:dyDescent="0.25">
      <c r="A30" s="38" t="s">
        <v>528</v>
      </c>
      <c r="B30" s="37">
        <v>100576</v>
      </c>
      <c r="C30" s="31" t="s">
        <v>762</v>
      </c>
      <c r="D30" s="21" t="s">
        <v>748</v>
      </c>
      <c r="E30" s="35" t="s">
        <v>536</v>
      </c>
      <c r="F30" s="41">
        <v>9200</v>
      </c>
      <c r="G30" s="22">
        <v>9200</v>
      </c>
      <c r="H30" s="20" t="s">
        <v>1</v>
      </c>
      <c r="I30" s="27">
        <v>3.12</v>
      </c>
      <c r="J30" s="26">
        <v>3.12</v>
      </c>
      <c r="K30" s="47">
        <v>0.2009</v>
      </c>
      <c r="L30" s="26">
        <v>3.75</v>
      </c>
      <c r="M30" s="27">
        <f t="shared" si="3"/>
        <v>34500</v>
      </c>
    </row>
    <row r="31" spans="1:13" ht="51" x14ac:dyDescent="0.25">
      <c r="A31" s="38" t="s">
        <v>529</v>
      </c>
      <c r="B31" s="37">
        <v>88321</v>
      </c>
      <c r="C31" s="31" t="s">
        <v>762</v>
      </c>
      <c r="D31" s="21" t="s">
        <v>365</v>
      </c>
      <c r="E31" s="35" t="s">
        <v>776</v>
      </c>
      <c r="F31" s="41">
        <v>40</v>
      </c>
      <c r="G31" s="22">
        <v>40</v>
      </c>
      <c r="H31" s="20" t="s">
        <v>4</v>
      </c>
      <c r="I31" s="27">
        <v>63.71</v>
      </c>
      <c r="J31" s="26">
        <v>63.71</v>
      </c>
      <c r="K31" s="47">
        <v>0.2009</v>
      </c>
      <c r="L31" s="26">
        <v>76.510000000000005</v>
      </c>
      <c r="M31" s="27">
        <f t="shared" ref="M31" si="7">ROUND(G31*L31,2)</f>
        <v>3060.4</v>
      </c>
    </row>
    <row r="32" spans="1:13" ht="51" x14ac:dyDescent="0.25">
      <c r="A32" s="38" t="s">
        <v>595</v>
      </c>
      <c r="B32" s="37" t="s">
        <v>1244</v>
      </c>
      <c r="C32" s="31" t="s">
        <v>478</v>
      </c>
      <c r="D32" s="21" t="s">
        <v>1247</v>
      </c>
      <c r="E32" s="55" t="s">
        <v>768</v>
      </c>
      <c r="F32" s="50">
        <v>1</v>
      </c>
      <c r="G32" s="22">
        <v>1</v>
      </c>
      <c r="H32" s="20" t="s">
        <v>477</v>
      </c>
      <c r="I32" s="27">
        <v>3491.74</v>
      </c>
      <c r="J32" s="26">
        <v>3491.74</v>
      </c>
      <c r="K32" s="47">
        <v>0.2009</v>
      </c>
      <c r="L32" s="26">
        <v>4193.2299999999996</v>
      </c>
      <c r="M32" s="27">
        <f t="shared" ref="M32" si="8">ROUND(G32*L32,2)</f>
        <v>4193.2299999999996</v>
      </c>
    </row>
    <row r="33" spans="1:15" ht="25.5" x14ac:dyDescent="0.25">
      <c r="A33" s="38" t="s">
        <v>771</v>
      </c>
      <c r="B33" s="37" t="s">
        <v>459</v>
      </c>
      <c r="C33" s="31" t="s">
        <v>423</v>
      </c>
      <c r="D33" s="21" t="s">
        <v>460</v>
      </c>
      <c r="E33" s="35" t="s">
        <v>594</v>
      </c>
      <c r="F33" s="36">
        <v>6</v>
      </c>
      <c r="G33" s="22">
        <v>6</v>
      </c>
      <c r="H33" s="20" t="s">
        <v>1</v>
      </c>
      <c r="I33" s="27">
        <v>4.2699999999999996</v>
      </c>
      <c r="J33" s="26">
        <v>4.2699999999999996</v>
      </c>
      <c r="K33" s="47">
        <v>0.2009</v>
      </c>
      <c r="L33" s="26">
        <v>5.13</v>
      </c>
      <c r="M33" s="27">
        <f t="shared" si="3"/>
        <v>30.78</v>
      </c>
    </row>
    <row r="34" spans="1:15" x14ac:dyDescent="0.25">
      <c r="A34" s="23" t="s">
        <v>390</v>
      </c>
      <c r="B34" s="34" t="s">
        <v>609</v>
      </c>
      <c r="C34" s="30"/>
      <c r="D34" s="24"/>
      <c r="E34" s="24"/>
      <c r="F34" s="23"/>
      <c r="G34" s="24"/>
      <c r="H34" s="24"/>
      <c r="I34" s="24"/>
      <c r="J34" s="25"/>
      <c r="K34" s="25"/>
      <c r="L34" s="25"/>
      <c r="M34" s="25">
        <f>SUM(M35:M50)</f>
        <v>665611.52000000002</v>
      </c>
    </row>
    <row r="35" spans="1:15" ht="38.25" x14ac:dyDescent="0.25">
      <c r="A35" s="38" t="s">
        <v>596</v>
      </c>
      <c r="B35" s="37" t="s">
        <v>20</v>
      </c>
      <c r="C35" s="31" t="s">
        <v>349</v>
      </c>
      <c r="D35" s="21" t="s">
        <v>21</v>
      </c>
      <c r="E35" s="35" t="s">
        <v>531</v>
      </c>
      <c r="F35" s="41">
        <v>1640.31</v>
      </c>
      <c r="G35" s="22">
        <v>1640.31</v>
      </c>
      <c r="H35" s="20" t="s">
        <v>1</v>
      </c>
      <c r="I35" s="27">
        <v>1.88</v>
      </c>
      <c r="J35" s="26">
        <v>1.88</v>
      </c>
      <c r="K35" s="47">
        <v>0.2009</v>
      </c>
      <c r="L35" s="26">
        <v>2.2599999999999998</v>
      </c>
      <c r="M35" s="27">
        <f t="shared" si="3"/>
        <v>3707.1</v>
      </c>
    </row>
    <row r="36" spans="1:15" ht="153" x14ac:dyDescent="0.25">
      <c r="A36" s="38" t="s">
        <v>597</v>
      </c>
      <c r="B36" s="37" t="s">
        <v>450</v>
      </c>
      <c r="C36" s="31" t="s">
        <v>423</v>
      </c>
      <c r="D36" s="21" t="s">
        <v>451</v>
      </c>
      <c r="E36" s="35" t="s">
        <v>537</v>
      </c>
      <c r="F36" s="41">
        <v>1640.31</v>
      </c>
      <c r="G36" s="22">
        <v>1640.31</v>
      </c>
      <c r="H36" s="20" t="s">
        <v>1</v>
      </c>
      <c r="I36" s="27">
        <v>133.38</v>
      </c>
      <c r="J36" s="26">
        <v>133.38</v>
      </c>
      <c r="K36" s="47">
        <v>0.2009</v>
      </c>
      <c r="L36" s="26">
        <v>160.18</v>
      </c>
      <c r="M36" s="27">
        <f t="shared" ref="M36:M131" si="9">ROUND(G36*L36,2)</f>
        <v>262744.86</v>
      </c>
      <c r="O36" s="49"/>
    </row>
    <row r="37" spans="1:15" ht="89.25" x14ac:dyDescent="0.25">
      <c r="A37" s="38" t="s">
        <v>598</v>
      </c>
      <c r="B37" s="37" t="s">
        <v>479</v>
      </c>
      <c r="C37" s="31" t="s">
        <v>769</v>
      </c>
      <c r="D37" s="21" t="s">
        <v>572</v>
      </c>
      <c r="E37" s="58" t="s">
        <v>546</v>
      </c>
      <c r="F37" s="41">
        <v>1640.31</v>
      </c>
      <c r="G37" s="22">
        <v>1640.31</v>
      </c>
      <c r="H37" s="20" t="s">
        <v>1</v>
      </c>
      <c r="I37" s="27">
        <v>65.08</v>
      </c>
      <c r="J37" s="26">
        <v>65.08</v>
      </c>
      <c r="K37" s="47">
        <v>0.1384</v>
      </c>
      <c r="L37" s="26">
        <v>74.09</v>
      </c>
      <c r="M37" s="27">
        <f t="shared" si="9"/>
        <v>121530.57</v>
      </c>
    </row>
    <row r="38" spans="1:15" ht="38.25" x14ac:dyDescent="0.25">
      <c r="A38" s="38" t="s">
        <v>599</v>
      </c>
      <c r="B38" s="37" t="s">
        <v>545</v>
      </c>
      <c r="C38" s="31" t="s">
        <v>478</v>
      </c>
      <c r="D38" s="21" t="s">
        <v>573</v>
      </c>
      <c r="E38" s="59"/>
      <c r="F38" s="41">
        <v>1640.31</v>
      </c>
      <c r="G38" s="22">
        <v>1640.31</v>
      </c>
      <c r="H38" s="20" t="s">
        <v>1</v>
      </c>
      <c r="I38" s="27">
        <v>15.579999999999998</v>
      </c>
      <c r="J38" s="26">
        <v>15.579999999999998</v>
      </c>
      <c r="K38" s="47">
        <v>0.2009</v>
      </c>
      <c r="L38" s="26">
        <v>18.71</v>
      </c>
      <c r="M38" s="27">
        <f t="shared" ref="M38" si="10">ROUND(G38*L38,2)</f>
        <v>30690.2</v>
      </c>
    </row>
    <row r="39" spans="1:15" ht="38.25" x14ac:dyDescent="0.25">
      <c r="A39" s="38" t="s">
        <v>600</v>
      </c>
      <c r="B39" s="37" t="s">
        <v>713</v>
      </c>
      <c r="C39" s="31" t="s">
        <v>478</v>
      </c>
      <c r="D39" s="21" t="s">
        <v>712</v>
      </c>
      <c r="E39" s="43" t="s">
        <v>715</v>
      </c>
      <c r="F39" s="41">
        <v>257.45</v>
      </c>
      <c r="G39" s="22">
        <v>257.45</v>
      </c>
      <c r="H39" s="20" t="s">
        <v>2</v>
      </c>
      <c r="I39" s="27">
        <v>0.77</v>
      </c>
      <c r="J39" s="26">
        <v>0.77</v>
      </c>
      <c r="K39" s="47">
        <v>0.2009</v>
      </c>
      <c r="L39" s="26">
        <v>0.92</v>
      </c>
      <c r="M39" s="27">
        <f t="shared" ref="M39" si="11">ROUND(G39*L39,2)</f>
        <v>236.85</v>
      </c>
    </row>
    <row r="40" spans="1:15" ht="38.25" x14ac:dyDescent="0.25">
      <c r="A40" s="38" t="s">
        <v>601</v>
      </c>
      <c r="B40" s="37" t="s">
        <v>176</v>
      </c>
      <c r="C40" s="31" t="s">
        <v>349</v>
      </c>
      <c r="D40" s="21" t="s">
        <v>177</v>
      </c>
      <c r="E40" s="35" t="s">
        <v>538</v>
      </c>
      <c r="F40" s="41">
        <v>257.45</v>
      </c>
      <c r="G40" s="22">
        <v>257.45</v>
      </c>
      <c r="H40" s="20" t="s">
        <v>2</v>
      </c>
      <c r="I40" s="27">
        <v>4.63</v>
      </c>
      <c r="J40" s="26">
        <v>4.63</v>
      </c>
      <c r="K40" s="47">
        <v>0.2009</v>
      </c>
      <c r="L40" s="26">
        <v>5.56</v>
      </c>
      <c r="M40" s="27">
        <f t="shared" ref="M40" si="12">ROUND(G40*L40,2)</f>
        <v>1431.42</v>
      </c>
    </row>
    <row r="41" spans="1:15" ht="51" x14ac:dyDescent="0.25">
      <c r="A41" s="38" t="s">
        <v>602</v>
      </c>
      <c r="B41" s="37" t="s">
        <v>540</v>
      </c>
      <c r="C41" s="31" t="s">
        <v>769</v>
      </c>
      <c r="D41" s="21" t="s">
        <v>541</v>
      </c>
      <c r="E41" s="35" t="s">
        <v>532</v>
      </c>
      <c r="F41" s="41">
        <v>2</v>
      </c>
      <c r="G41" s="22">
        <v>2</v>
      </c>
      <c r="H41" s="20" t="s">
        <v>477</v>
      </c>
      <c r="I41" s="27">
        <v>2520</v>
      </c>
      <c r="J41" s="26">
        <v>2520</v>
      </c>
      <c r="K41" s="47">
        <v>0.1384</v>
      </c>
      <c r="L41" s="26">
        <v>2868.77</v>
      </c>
      <c r="M41" s="27">
        <f t="shared" si="9"/>
        <v>5737.54</v>
      </c>
    </row>
    <row r="42" spans="1:15" ht="63.75" x14ac:dyDescent="0.25">
      <c r="A42" s="38" t="s">
        <v>603</v>
      </c>
      <c r="B42" s="37" t="s">
        <v>542</v>
      </c>
      <c r="C42" s="31" t="s">
        <v>478</v>
      </c>
      <c r="D42" s="21" t="s">
        <v>543</v>
      </c>
      <c r="E42" s="35" t="s">
        <v>544</v>
      </c>
      <c r="F42" s="41">
        <v>2</v>
      </c>
      <c r="G42" s="22">
        <v>2</v>
      </c>
      <c r="H42" s="20" t="s">
        <v>477</v>
      </c>
      <c r="I42" s="27">
        <v>128.09</v>
      </c>
      <c r="J42" s="26">
        <v>128.09</v>
      </c>
      <c r="K42" s="47">
        <v>0.2009</v>
      </c>
      <c r="L42" s="26">
        <v>153.82</v>
      </c>
      <c r="M42" s="27">
        <f t="shared" ref="M42" si="13">ROUND(G42*L42,2)</f>
        <v>307.64</v>
      </c>
    </row>
    <row r="43" spans="1:15" ht="89.25" x14ac:dyDescent="0.25">
      <c r="A43" s="38" t="s">
        <v>604</v>
      </c>
      <c r="B43" s="37" t="s">
        <v>472</v>
      </c>
      <c r="C43" s="31" t="s">
        <v>423</v>
      </c>
      <c r="D43" s="21" t="s">
        <v>473</v>
      </c>
      <c r="E43" s="35" t="s">
        <v>547</v>
      </c>
      <c r="F43" s="41">
        <v>2</v>
      </c>
      <c r="G43" s="22">
        <v>2</v>
      </c>
      <c r="H43" s="20" t="s">
        <v>427</v>
      </c>
      <c r="I43" s="27">
        <v>11545.76</v>
      </c>
      <c r="J43" s="26">
        <v>11545.76</v>
      </c>
      <c r="K43" s="47">
        <v>0.2009</v>
      </c>
      <c r="L43" s="26">
        <v>13865.3</v>
      </c>
      <c r="M43" s="27">
        <f t="shared" ref="M43" si="14">ROUND(G43*L43,2)</f>
        <v>27730.6</v>
      </c>
    </row>
    <row r="44" spans="1:15" ht="25.5" x14ac:dyDescent="0.25">
      <c r="A44" s="38" t="s">
        <v>605</v>
      </c>
      <c r="B44" s="37" t="s">
        <v>18</v>
      </c>
      <c r="C44" s="31" t="s">
        <v>349</v>
      </c>
      <c r="D44" s="21" t="s">
        <v>19</v>
      </c>
      <c r="E44" s="35" t="s">
        <v>533</v>
      </c>
      <c r="F44" s="41">
        <v>166.4</v>
      </c>
      <c r="G44" s="22">
        <v>166.4</v>
      </c>
      <c r="H44" s="20" t="s">
        <v>2</v>
      </c>
      <c r="I44" s="27">
        <v>1.5</v>
      </c>
      <c r="J44" s="26">
        <v>1.5</v>
      </c>
      <c r="K44" s="47">
        <v>0.2009</v>
      </c>
      <c r="L44" s="26">
        <v>1.8</v>
      </c>
      <c r="M44" s="27">
        <f t="shared" ref="M44" si="15">ROUND(G44*L44,2)</f>
        <v>299.52</v>
      </c>
    </row>
    <row r="45" spans="1:15" ht="216.75" x14ac:dyDescent="0.25">
      <c r="A45" s="38" t="s">
        <v>606</v>
      </c>
      <c r="B45" s="48">
        <v>102362</v>
      </c>
      <c r="C45" s="31" t="s">
        <v>762</v>
      </c>
      <c r="D45" s="21" t="s">
        <v>421</v>
      </c>
      <c r="E45" s="35" t="s">
        <v>1010</v>
      </c>
      <c r="F45" s="41">
        <v>826</v>
      </c>
      <c r="G45" s="22">
        <v>826</v>
      </c>
      <c r="H45" s="20" t="s">
        <v>1</v>
      </c>
      <c r="I45" s="27">
        <v>179.44</v>
      </c>
      <c r="J45" s="26">
        <v>179.44</v>
      </c>
      <c r="K45" s="47">
        <v>0.2009</v>
      </c>
      <c r="L45" s="26">
        <v>215.49</v>
      </c>
      <c r="M45" s="27">
        <f t="shared" si="9"/>
        <v>177994.74</v>
      </c>
    </row>
    <row r="46" spans="1:15" ht="51" x14ac:dyDescent="0.25">
      <c r="A46" s="38" t="s">
        <v>607</v>
      </c>
      <c r="B46" s="48" t="s">
        <v>380</v>
      </c>
      <c r="C46" s="31" t="s">
        <v>398</v>
      </c>
      <c r="D46" s="21" t="s">
        <v>381</v>
      </c>
      <c r="E46" s="35" t="s">
        <v>777</v>
      </c>
      <c r="F46" s="41">
        <v>1640.31</v>
      </c>
      <c r="G46" s="22">
        <v>1640.31</v>
      </c>
      <c r="H46" s="20" t="s">
        <v>1</v>
      </c>
      <c r="I46" s="27">
        <v>13.23</v>
      </c>
      <c r="J46" s="26">
        <v>13.23</v>
      </c>
      <c r="K46" s="47">
        <v>0.2009</v>
      </c>
      <c r="L46" s="26">
        <v>15.89</v>
      </c>
      <c r="M46" s="27">
        <f t="shared" ref="M46" si="16">ROUND(G46*L46,2)</f>
        <v>26064.53</v>
      </c>
    </row>
    <row r="47" spans="1:15" ht="51" x14ac:dyDescent="0.25">
      <c r="A47" s="38" t="s">
        <v>608</v>
      </c>
      <c r="B47" s="37" t="s">
        <v>154</v>
      </c>
      <c r="C47" s="31" t="s">
        <v>349</v>
      </c>
      <c r="D47" s="21" t="s">
        <v>155</v>
      </c>
      <c r="E47" s="35" t="s">
        <v>579</v>
      </c>
      <c r="F47" s="41">
        <v>2.4</v>
      </c>
      <c r="G47" s="22">
        <v>2.4</v>
      </c>
      <c r="H47" s="20" t="s">
        <v>1</v>
      </c>
      <c r="I47" s="27">
        <v>1506.37</v>
      </c>
      <c r="J47" s="26">
        <v>1506.37</v>
      </c>
      <c r="K47" s="47">
        <v>0.2009</v>
      </c>
      <c r="L47" s="26">
        <v>1809</v>
      </c>
      <c r="M47" s="27">
        <f t="shared" ref="M47" si="17">ROUND(G47*L47,2)</f>
        <v>4341.6000000000004</v>
      </c>
    </row>
    <row r="48" spans="1:15" ht="38.25" x14ac:dyDescent="0.25">
      <c r="A48" s="38" t="s">
        <v>714</v>
      </c>
      <c r="B48" s="37" t="s">
        <v>181</v>
      </c>
      <c r="C48" s="31" t="s">
        <v>349</v>
      </c>
      <c r="D48" s="21" t="s">
        <v>1234</v>
      </c>
      <c r="E48" s="35" t="s">
        <v>791</v>
      </c>
      <c r="F48" s="41">
        <v>2.76</v>
      </c>
      <c r="G48" s="22">
        <v>2.76</v>
      </c>
      <c r="H48" s="20" t="s">
        <v>1</v>
      </c>
      <c r="I48" s="27">
        <v>51.9</v>
      </c>
      <c r="J48" s="26">
        <v>51.9</v>
      </c>
      <c r="K48" s="47">
        <v>0.2009</v>
      </c>
      <c r="L48" s="26">
        <v>62.33</v>
      </c>
      <c r="M48" s="27">
        <f t="shared" ref="M48" si="18">ROUND(G48*L48,2)</f>
        <v>172.03</v>
      </c>
    </row>
    <row r="49" spans="1:13" ht="76.5" x14ac:dyDescent="0.25">
      <c r="A49" s="38" t="s">
        <v>778</v>
      </c>
      <c r="B49" s="37" t="s">
        <v>1245</v>
      </c>
      <c r="C49" s="31" t="s">
        <v>478</v>
      </c>
      <c r="D49" s="21" t="s">
        <v>1246</v>
      </c>
      <c r="E49" s="35" t="s">
        <v>580</v>
      </c>
      <c r="F49" s="41">
        <v>1</v>
      </c>
      <c r="G49" s="22">
        <v>1</v>
      </c>
      <c r="H49" s="20" t="s">
        <v>477</v>
      </c>
      <c r="I49" s="27">
        <v>2158</v>
      </c>
      <c r="J49" s="26">
        <v>2158</v>
      </c>
      <c r="K49" s="47">
        <v>0.2009</v>
      </c>
      <c r="L49" s="26">
        <v>2591.54</v>
      </c>
      <c r="M49" s="27">
        <f t="shared" si="9"/>
        <v>2591.54</v>
      </c>
    </row>
    <row r="50" spans="1:13" ht="25.5" x14ac:dyDescent="0.25">
      <c r="A50" s="38" t="s">
        <v>790</v>
      </c>
      <c r="B50" s="37" t="s">
        <v>459</v>
      </c>
      <c r="C50" s="31" t="s">
        <v>423</v>
      </c>
      <c r="D50" s="21" t="s">
        <v>460</v>
      </c>
      <c r="E50" s="35" t="s">
        <v>594</v>
      </c>
      <c r="F50" s="36">
        <v>6</v>
      </c>
      <c r="G50" s="22">
        <v>6</v>
      </c>
      <c r="H50" s="20" t="s">
        <v>1</v>
      </c>
      <c r="I50" s="27">
        <v>4.2699999999999996</v>
      </c>
      <c r="J50" s="26">
        <v>4.2699999999999996</v>
      </c>
      <c r="K50" s="47">
        <v>0.2009</v>
      </c>
      <c r="L50" s="26">
        <v>5.13</v>
      </c>
      <c r="M50" s="27">
        <f t="shared" si="9"/>
        <v>30.78</v>
      </c>
    </row>
    <row r="51" spans="1:13" x14ac:dyDescent="0.25">
      <c r="A51" s="23" t="s">
        <v>391</v>
      </c>
      <c r="B51" s="34" t="s">
        <v>623</v>
      </c>
      <c r="C51" s="30"/>
      <c r="D51" s="24"/>
      <c r="E51" s="24"/>
      <c r="F51" s="23"/>
      <c r="G51" s="24"/>
      <c r="H51" s="24"/>
      <c r="I51" s="24"/>
      <c r="J51" s="25"/>
      <c r="K51" s="25"/>
      <c r="L51" s="25"/>
      <c r="M51" s="25">
        <f>SUM(M52:M67)</f>
        <v>665867.60000000009</v>
      </c>
    </row>
    <row r="52" spans="1:13" ht="38.25" x14ac:dyDescent="0.25">
      <c r="A52" s="38" t="s">
        <v>610</v>
      </c>
      <c r="B52" s="37" t="s">
        <v>20</v>
      </c>
      <c r="C52" s="31" t="s">
        <v>349</v>
      </c>
      <c r="D52" s="21" t="s">
        <v>21</v>
      </c>
      <c r="E52" s="35" t="s">
        <v>531</v>
      </c>
      <c r="F52" s="41">
        <v>1640.31</v>
      </c>
      <c r="G52" s="22">
        <v>1640.31</v>
      </c>
      <c r="H52" s="20" t="s">
        <v>1</v>
      </c>
      <c r="I52" s="27">
        <v>1.88</v>
      </c>
      <c r="J52" s="26">
        <v>1.88</v>
      </c>
      <c r="K52" s="47">
        <v>0.2009</v>
      </c>
      <c r="L52" s="26">
        <v>2.2599999999999998</v>
      </c>
      <c r="M52" s="27">
        <f t="shared" ref="M52:M67" si="19">ROUND(G52*L52,2)</f>
        <v>3707.1</v>
      </c>
    </row>
    <row r="53" spans="1:13" ht="153" x14ac:dyDescent="0.25">
      <c r="A53" s="38" t="s">
        <v>611</v>
      </c>
      <c r="B53" s="37" t="s">
        <v>450</v>
      </c>
      <c r="C53" s="31" t="s">
        <v>423</v>
      </c>
      <c r="D53" s="21" t="s">
        <v>451</v>
      </c>
      <c r="E53" s="35" t="s">
        <v>537</v>
      </c>
      <c r="F53" s="41">
        <v>1640.31</v>
      </c>
      <c r="G53" s="22">
        <v>1640.31</v>
      </c>
      <c r="H53" s="20" t="s">
        <v>1</v>
      </c>
      <c r="I53" s="27">
        <v>133.38</v>
      </c>
      <c r="J53" s="26">
        <v>133.38</v>
      </c>
      <c r="K53" s="47">
        <v>0.2009</v>
      </c>
      <c r="L53" s="26">
        <v>160.18</v>
      </c>
      <c r="M53" s="27">
        <f t="shared" si="19"/>
        <v>262744.86</v>
      </c>
    </row>
    <row r="54" spans="1:13" ht="89.25" x14ac:dyDescent="0.25">
      <c r="A54" s="38" t="s">
        <v>612</v>
      </c>
      <c r="B54" s="37" t="s">
        <v>479</v>
      </c>
      <c r="C54" s="31" t="s">
        <v>769</v>
      </c>
      <c r="D54" s="21" t="s">
        <v>572</v>
      </c>
      <c r="E54" s="58" t="s">
        <v>546</v>
      </c>
      <c r="F54" s="41">
        <v>1640.31</v>
      </c>
      <c r="G54" s="22">
        <v>1640.31</v>
      </c>
      <c r="H54" s="20" t="s">
        <v>1</v>
      </c>
      <c r="I54" s="27">
        <v>65.08</v>
      </c>
      <c r="J54" s="26">
        <v>65.08</v>
      </c>
      <c r="K54" s="47">
        <v>0.1384</v>
      </c>
      <c r="L54" s="26">
        <v>74.09</v>
      </c>
      <c r="M54" s="27">
        <f t="shared" si="19"/>
        <v>121530.57</v>
      </c>
    </row>
    <row r="55" spans="1:13" ht="38.25" x14ac:dyDescent="0.25">
      <c r="A55" s="38" t="s">
        <v>613</v>
      </c>
      <c r="B55" s="37" t="s">
        <v>545</v>
      </c>
      <c r="C55" s="31" t="s">
        <v>478</v>
      </c>
      <c r="D55" s="21" t="s">
        <v>573</v>
      </c>
      <c r="E55" s="59"/>
      <c r="F55" s="41">
        <v>1640.31</v>
      </c>
      <c r="G55" s="22">
        <v>1640.31</v>
      </c>
      <c r="H55" s="20" t="s">
        <v>1</v>
      </c>
      <c r="I55" s="27">
        <v>15.579999999999998</v>
      </c>
      <c r="J55" s="26">
        <v>15.579999999999998</v>
      </c>
      <c r="K55" s="47">
        <v>0.2009</v>
      </c>
      <c r="L55" s="26">
        <v>18.71</v>
      </c>
      <c r="M55" s="27">
        <f t="shared" si="19"/>
        <v>30690.2</v>
      </c>
    </row>
    <row r="56" spans="1:13" ht="38.25" x14ac:dyDescent="0.25">
      <c r="A56" s="38" t="s">
        <v>614</v>
      </c>
      <c r="B56" s="37" t="s">
        <v>713</v>
      </c>
      <c r="C56" s="31" t="s">
        <v>478</v>
      </c>
      <c r="D56" s="21" t="s">
        <v>712</v>
      </c>
      <c r="E56" s="43" t="s">
        <v>715</v>
      </c>
      <c r="F56" s="41">
        <v>257.45</v>
      </c>
      <c r="G56" s="22">
        <v>257.45</v>
      </c>
      <c r="H56" s="20" t="s">
        <v>2</v>
      </c>
      <c r="I56" s="27">
        <v>0.77</v>
      </c>
      <c r="J56" s="26">
        <v>0.77</v>
      </c>
      <c r="K56" s="47">
        <v>0.2009</v>
      </c>
      <c r="L56" s="26">
        <v>0.92</v>
      </c>
      <c r="M56" s="27">
        <f t="shared" si="19"/>
        <v>236.85</v>
      </c>
    </row>
    <row r="57" spans="1:13" ht="38.25" x14ac:dyDescent="0.25">
      <c r="A57" s="38" t="s">
        <v>615</v>
      </c>
      <c r="B57" s="37" t="s">
        <v>176</v>
      </c>
      <c r="C57" s="31" t="s">
        <v>349</v>
      </c>
      <c r="D57" s="21" t="s">
        <v>177</v>
      </c>
      <c r="E57" s="35" t="s">
        <v>538</v>
      </c>
      <c r="F57" s="41">
        <v>257.45</v>
      </c>
      <c r="G57" s="22">
        <v>257.45</v>
      </c>
      <c r="H57" s="20" t="s">
        <v>2</v>
      </c>
      <c r="I57" s="27">
        <v>4.63</v>
      </c>
      <c r="J57" s="26">
        <v>4.63</v>
      </c>
      <c r="K57" s="47">
        <v>0.2009</v>
      </c>
      <c r="L57" s="26">
        <v>5.56</v>
      </c>
      <c r="M57" s="27">
        <f t="shared" si="19"/>
        <v>1431.42</v>
      </c>
    </row>
    <row r="58" spans="1:13" ht="51" x14ac:dyDescent="0.25">
      <c r="A58" s="38" t="s">
        <v>616</v>
      </c>
      <c r="B58" s="37" t="s">
        <v>540</v>
      </c>
      <c r="C58" s="31" t="s">
        <v>769</v>
      </c>
      <c r="D58" s="21" t="s">
        <v>541</v>
      </c>
      <c r="E58" s="35" t="s">
        <v>532</v>
      </c>
      <c r="F58" s="41">
        <v>2</v>
      </c>
      <c r="G58" s="22">
        <v>2</v>
      </c>
      <c r="H58" s="20" t="s">
        <v>477</v>
      </c>
      <c r="I58" s="27">
        <v>2520</v>
      </c>
      <c r="J58" s="26">
        <v>2520</v>
      </c>
      <c r="K58" s="47">
        <v>0.1384</v>
      </c>
      <c r="L58" s="26">
        <v>2868.77</v>
      </c>
      <c r="M58" s="27">
        <f t="shared" si="19"/>
        <v>5737.54</v>
      </c>
    </row>
    <row r="59" spans="1:13" ht="63.75" x14ac:dyDescent="0.25">
      <c r="A59" s="38" t="s">
        <v>617</v>
      </c>
      <c r="B59" s="37" t="s">
        <v>542</v>
      </c>
      <c r="C59" s="31" t="s">
        <v>478</v>
      </c>
      <c r="D59" s="21" t="s">
        <v>543</v>
      </c>
      <c r="E59" s="35" t="s">
        <v>544</v>
      </c>
      <c r="F59" s="41">
        <v>2</v>
      </c>
      <c r="G59" s="22">
        <v>2</v>
      </c>
      <c r="H59" s="20" t="s">
        <v>477</v>
      </c>
      <c r="I59" s="27">
        <v>128.09</v>
      </c>
      <c r="J59" s="26">
        <v>128.09</v>
      </c>
      <c r="K59" s="47">
        <v>0.2009</v>
      </c>
      <c r="L59" s="26">
        <v>153.82</v>
      </c>
      <c r="M59" s="27">
        <f t="shared" si="19"/>
        <v>307.64</v>
      </c>
    </row>
    <row r="60" spans="1:13" ht="89.25" x14ac:dyDescent="0.25">
      <c r="A60" s="38" t="s">
        <v>618</v>
      </c>
      <c r="B60" s="37" t="s">
        <v>472</v>
      </c>
      <c r="C60" s="31" t="s">
        <v>423</v>
      </c>
      <c r="D60" s="21" t="s">
        <v>473</v>
      </c>
      <c r="E60" s="35" t="s">
        <v>547</v>
      </c>
      <c r="F60" s="41">
        <v>2</v>
      </c>
      <c r="G60" s="22">
        <v>2</v>
      </c>
      <c r="H60" s="20" t="s">
        <v>427</v>
      </c>
      <c r="I60" s="27">
        <v>11545.76</v>
      </c>
      <c r="J60" s="26">
        <v>11545.76</v>
      </c>
      <c r="K60" s="47">
        <v>0.2009</v>
      </c>
      <c r="L60" s="26">
        <v>13865.3</v>
      </c>
      <c r="M60" s="27">
        <f t="shared" si="19"/>
        <v>27730.6</v>
      </c>
    </row>
    <row r="61" spans="1:13" ht="25.5" x14ac:dyDescent="0.25">
      <c r="A61" s="38" t="s">
        <v>619</v>
      </c>
      <c r="B61" s="37" t="s">
        <v>18</v>
      </c>
      <c r="C61" s="31" t="s">
        <v>349</v>
      </c>
      <c r="D61" s="21" t="s">
        <v>19</v>
      </c>
      <c r="E61" s="35" t="s">
        <v>533</v>
      </c>
      <c r="F61" s="41">
        <v>166.4</v>
      </c>
      <c r="G61" s="22">
        <v>166.4</v>
      </c>
      <c r="H61" s="20" t="s">
        <v>2</v>
      </c>
      <c r="I61" s="27">
        <v>1.5</v>
      </c>
      <c r="J61" s="26">
        <v>1.5</v>
      </c>
      <c r="K61" s="47">
        <v>0.2009</v>
      </c>
      <c r="L61" s="26">
        <v>1.8</v>
      </c>
      <c r="M61" s="27">
        <f t="shared" si="19"/>
        <v>299.52</v>
      </c>
    </row>
    <row r="62" spans="1:13" ht="216.75" x14ac:dyDescent="0.25">
      <c r="A62" s="38" t="s">
        <v>620</v>
      </c>
      <c r="B62" s="37">
        <v>102362</v>
      </c>
      <c r="C62" s="31" t="s">
        <v>762</v>
      </c>
      <c r="D62" s="21" t="s">
        <v>421</v>
      </c>
      <c r="E62" s="35" t="s">
        <v>1010</v>
      </c>
      <c r="F62" s="41">
        <v>826</v>
      </c>
      <c r="G62" s="22">
        <v>826</v>
      </c>
      <c r="H62" s="20" t="s">
        <v>1</v>
      </c>
      <c r="I62" s="27">
        <v>179.44</v>
      </c>
      <c r="J62" s="26">
        <v>179.44</v>
      </c>
      <c r="K62" s="47">
        <v>0.2009</v>
      </c>
      <c r="L62" s="26">
        <v>215.49</v>
      </c>
      <c r="M62" s="27">
        <f t="shared" si="19"/>
        <v>177994.74</v>
      </c>
    </row>
    <row r="63" spans="1:13" ht="51" x14ac:dyDescent="0.25">
      <c r="A63" s="38" t="s">
        <v>621</v>
      </c>
      <c r="B63" s="48" t="s">
        <v>380</v>
      </c>
      <c r="C63" s="31" t="s">
        <v>398</v>
      </c>
      <c r="D63" s="21" t="s">
        <v>381</v>
      </c>
      <c r="E63" s="35" t="s">
        <v>777</v>
      </c>
      <c r="F63" s="41">
        <v>1640.31</v>
      </c>
      <c r="G63" s="22">
        <v>1640.31</v>
      </c>
      <c r="H63" s="20" t="s">
        <v>1</v>
      </c>
      <c r="I63" s="27">
        <v>13.23</v>
      </c>
      <c r="J63" s="26">
        <v>13.23</v>
      </c>
      <c r="K63" s="47">
        <v>0.2009</v>
      </c>
      <c r="L63" s="26">
        <v>15.89</v>
      </c>
      <c r="M63" s="27">
        <f t="shared" si="19"/>
        <v>26064.53</v>
      </c>
    </row>
    <row r="64" spans="1:13" ht="38.25" x14ac:dyDescent="0.25">
      <c r="A64" s="38" t="s">
        <v>622</v>
      </c>
      <c r="B64" s="37" t="s">
        <v>152</v>
      </c>
      <c r="C64" s="31" t="s">
        <v>349</v>
      </c>
      <c r="D64" s="21" t="s">
        <v>153</v>
      </c>
      <c r="E64" s="35" t="s">
        <v>624</v>
      </c>
      <c r="F64" s="41">
        <v>3.6</v>
      </c>
      <c r="G64" s="22">
        <v>3.6</v>
      </c>
      <c r="H64" s="20" t="s">
        <v>1</v>
      </c>
      <c r="I64" s="27">
        <v>1043.58</v>
      </c>
      <c r="J64" s="26">
        <v>1043.58</v>
      </c>
      <c r="K64" s="47">
        <v>0.2009</v>
      </c>
      <c r="L64" s="26">
        <v>1253.24</v>
      </c>
      <c r="M64" s="27">
        <f t="shared" si="19"/>
        <v>4511.66</v>
      </c>
    </row>
    <row r="65" spans="1:13" ht="38.25" x14ac:dyDescent="0.25">
      <c r="A65" s="38" t="s">
        <v>716</v>
      </c>
      <c r="B65" s="37" t="s">
        <v>181</v>
      </c>
      <c r="C65" s="31" t="s">
        <v>349</v>
      </c>
      <c r="D65" s="21" t="s">
        <v>1234</v>
      </c>
      <c r="E65" s="35" t="s">
        <v>791</v>
      </c>
      <c r="F65" s="41">
        <v>4.1399999999999997</v>
      </c>
      <c r="G65" s="22">
        <v>4.1399999999999997</v>
      </c>
      <c r="H65" s="20" t="s">
        <v>1</v>
      </c>
      <c r="I65" s="27">
        <v>51.9</v>
      </c>
      <c r="J65" s="26">
        <v>51.9</v>
      </c>
      <c r="K65" s="47">
        <v>0.2009</v>
      </c>
      <c r="L65" s="26">
        <v>62.33</v>
      </c>
      <c r="M65" s="27">
        <f t="shared" si="19"/>
        <v>258.05</v>
      </c>
    </row>
    <row r="66" spans="1:13" ht="76.5" x14ac:dyDescent="0.25">
      <c r="A66" s="38" t="s">
        <v>779</v>
      </c>
      <c r="B66" s="37" t="s">
        <v>1245</v>
      </c>
      <c r="C66" s="31" t="s">
        <v>478</v>
      </c>
      <c r="D66" s="21" t="s">
        <v>1246</v>
      </c>
      <c r="E66" s="35" t="s">
        <v>580</v>
      </c>
      <c r="F66" s="41">
        <v>1</v>
      </c>
      <c r="G66" s="22">
        <v>1</v>
      </c>
      <c r="H66" s="20" t="s">
        <v>477</v>
      </c>
      <c r="I66" s="27">
        <v>2158</v>
      </c>
      <c r="J66" s="26">
        <v>2158</v>
      </c>
      <c r="K66" s="47">
        <v>0.2009</v>
      </c>
      <c r="L66" s="26">
        <v>2591.54</v>
      </c>
      <c r="M66" s="27">
        <f t="shared" si="19"/>
        <v>2591.54</v>
      </c>
    </row>
    <row r="67" spans="1:13" ht="25.5" x14ac:dyDescent="0.25">
      <c r="A67" s="38" t="s">
        <v>792</v>
      </c>
      <c r="B67" s="37" t="s">
        <v>459</v>
      </c>
      <c r="C67" s="31" t="s">
        <v>423</v>
      </c>
      <c r="D67" s="21" t="s">
        <v>460</v>
      </c>
      <c r="E67" s="35" t="s">
        <v>594</v>
      </c>
      <c r="F67" s="36">
        <v>6</v>
      </c>
      <c r="G67" s="22">
        <v>6</v>
      </c>
      <c r="H67" s="20" t="s">
        <v>1</v>
      </c>
      <c r="I67" s="27">
        <v>4.2699999999999996</v>
      </c>
      <c r="J67" s="26">
        <v>4.2699999999999996</v>
      </c>
      <c r="K67" s="47">
        <v>0.2009</v>
      </c>
      <c r="L67" s="26">
        <v>5.13</v>
      </c>
      <c r="M67" s="27">
        <f t="shared" si="19"/>
        <v>30.78</v>
      </c>
    </row>
    <row r="68" spans="1:13" x14ac:dyDescent="0.25">
      <c r="A68" s="23" t="s">
        <v>392</v>
      </c>
      <c r="B68" s="34" t="s">
        <v>625</v>
      </c>
      <c r="C68" s="30"/>
      <c r="D68" s="24"/>
      <c r="E68" s="24"/>
      <c r="F68" s="23"/>
      <c r="G68" s="24"/>
      <c r="H68" s="24"/>
      <c r="I68" s="24"/>
      <c r="J68" s="25"/>
      <c r="K68" s="25"/>
      <c r="L68" s="25"/>
      <c r="M68" s="25">
        <f>SUM(M69:M84)</f>
        <v>665611.52000000002</v>
      </c>
    </row>
    <row r="69" spans="1:13" ht="38.25" x14ac:dyDescent="0.25">
      <c r="A69" s="38" t="s">
        <v>626</v>
      </c>
      <c r="B69" s="37" t="s">
        <v>20</v>
      </c>
      <c r="C69" s="31" t="s">
        <v>349</v>
      </c>
      <c r="D69" s="21" t="s">
        <v>21</v>
      </c>
      <c r="E69" s="35" t="s">
        <v>531</v>
      </c>
      <c r="F69" s="41">
        <v>1640.31</v>
      </c>
      <c r="G69" s="22">
        <v>1640.31</v>
      </c>
      <c r="H69" s="20" t="s">
        <v>1</v>
      </c>
      <c r="I69" s="27">
        <v>1.88</v>
      </c>
      <c r="J69" s="26">
        <v>1.88</v>
      </c>
      <c r="K69" s="47">
        <v>0.2009</v>
      </c>
      <c r="L69" s="26">
        <v>2.2599999999999998</v>
      </c>
      <c r="M69" s="27">
        <f t="shared" ref="M69:M84" si="20">ROUND(G69*L69,2)</f>
        <v>3707.1</v>
      </c>
    </row>
    <row r="70" spans="1:13" ht="153" x14ac:dyDescent="0.25">
      <c r="A70" s="38" t="s">
        <v>627</v>
      </c>
      <c r="B70" s="37" t="s">
        <v>450</v>
      </c>
      <c r="C70" s="31" t="s">
        <v>423</v>
      </c>
      <c r="D70" s="21" t="s">
        <v>451</v>
      </c>
      <c r="E70" s="35" t="s">
        <v>537</v>
      </c>
      <c r="F70" s="41">
        <v>1640.31</v>
      </c>
      <c r="G70" s="22">
        <v>1640.31</v>
      </c>
      <c r="H70" s="20" t="s">
        <v>1</v>
      </c>
      <c r="I70" s="27">
        <v>133.38</v>
      </c>
      <c r="J70" s="26">
        <v>133.38</v>
      </c>
      <c r="K70" s="47">
        <v>0.2009</v>
      </c>
      <c r="L70" s="26">
        <v>160.18</v>
      </c>
      <c r="M70" s="27">
        <f t="shared" si="20"/>
        <v>262744.86</v>
      </c>
    </row>
    <row r="71" spans="1:13" ht="89.25" x14ac:dyDescent="0.25">
      <c r="A71" s="38" t="s">
        <v>628</v>
      </c>
      <c r="B71" s="37" t="s">
        <v>479</v>
      </c>
      <c r="C71" s="31" t="s">
        <v>769</v>
      </c>
      <c r="D71" s="21" t="s">
        <v>572</v>
      </c>
      <c r="E71" s="58" t="s">
        <v>546</v>
      </c>
      <c r="F71" s="41">
        <v>1640.31</v>
      </c>
      <c r="G71" s="22">
        <v>1640.31</v>
      </c>
      <c r="H71" s="20" t="s">
        <v>1</v>
      </c>
      <c r="I71" s="27">
        <v>65.08</v>
      </c>
      <c r="J71" s="26">
        <v>65.08</v>
      </c>
      <c r="K71" s="47">
        <v>0.1384</v>
      </c>
      <c r="L71" s="26">
        <v>74.09</v>
      </c>
      <c r="M71" s="27">
        <f t="shared" si="20"/>
        <v>121530.57</v>
      </c>
    </row>
    <row r="72" spans="1:13" ht="38.25" x14ac:dyDescent="0.25">
      <c r="A72" s="38" t="s">
        <v>629</v>
      </c>
      <c r="B72" s="37" t="s">
        <v>545</v>
      </c>
      <c r="C72" s="31" t="s">
        <v>478</v>
      </c>
      <c r="D72" s="21" t="s">
        <v>573</v>
      </c>
      <c r="E72" s="59"/>
      <c r="F72" s="41">
        <v>1640.31</v>
      </c>
      <c r="G72" s="22">
        <v>1640.31</v>
      </c>
      <c r="H72" s="20" t="s">
        <v>1</v>
      </c>
      <c r="I72" s="27">
        <v>15.579999999999998</v>
      </c>
      <c r="J72" s="26">
        <v>15.579999999999998</v>
      </c>
      <c r="K72" s="47">
        <v>0.2009</v>
      </c>
      <c r="L72" s="26">
        <v>18.71</v>
      </c>
      <c r="M72" s="27">
        <f t="shared" si="20"/>
        <v>30690.2</v>
      </c>
    </row>
    <row r="73" spans="1:13" ht="38.25" x14ac:dyDescent="0.25">
      <c r="A73" s="38" t="s">
        <v>630</v>
      </c>
      <c r="B73" s="37" t="s">
        <v>713</v>
      </c>
      <c r="C73" s="31" t="s">
        <v>478</v>
      </c>
      <c r="D73" s="21" t="s">
        <v>712</v>
      </c>
      <c r="E73" s="43" t="s">
        <v>715</v>
      </c>
      <c r="F73" s="41">
        <v>257.45</v>
      </c>
      <c r="G73" s="22">
        <v>257.45</v>
      </c>
      <c r="H73" s="20" t="s">
        <v>2</v>
      </c>
      <c r="I73" s="27">
        <v>0.77</v>
      </c>
      <c r="J73" s="26">
        <v>0.77</v>
      </c>
      <c r="K73" s="47">
        <v>0.2009</v>
      </c>
      <c r="L73" s="26">
        <v>0.92</v>
      </c>
      <c r="M73" s="27">
        <f t="shared" si="20"/>
        <v>236.85</v>
      </c>
    </row>
    <row r="74" spans="1:13" ht="38.25" x14ac:dyDescent="0.25">
      <c r="A74" s="38" t="s">
        <v>631</v>
      </c>
      <c r="B74" s="37" t="s">
        <v>176</v>
      </c>
      <c r="C74" s="31" t="s">
        <v>349</v>
      </c>
      <c r="D74" s="21" t="s">
        <v>177</v>
      </c>
      <c r="E74" s="35" t="s">
        <v>538</v>
      </c>
      <c r="F74" s="41">
        <v>257.45</v>
      </c>
      <c r="G74" s="22">
        <v>257.45</v>
      </c>
      <c r="H74" s="20" t="s">
        <v>2</v>
      </c>
      <c r="I74" s="27">
        <v>4.63</v>
      </c>
      <c r="J74" s="26">
        <v>4.63</v>
      </c>
      <c r="K74" s="47">
        <v>0.2009</v>
      </c>
      <c r="L74" s="26">
        <v>5.56</v>
      </c>
      <c r="M74" s="27">
        <f t="shared" si="20"/>
        <v>1431.42</v>
      </c>
    </row>
    <row r="75" spans="1:13" ht="51" x14ac:dyDescent="0.25">
      <c r="A75" s="38" t="s">
        <v>632</v>
      </c>
      <c r="B75" s="37" t="s">
        <v>540</v>
      </c>
      <c r="C75" s="31" t="s">
        <v>769</v>
      </c>
      <c r="D75" s="21" t="s">
        <v>541</v>
      </c>
      <c r="E75" s="35" t="s">
        <v>532</v>
      </c>
      <c r="F75" s="41">
        <v>2</v>
      </c>
      <c r="G75" s="22">
        <v>2</v>
      </c>
      <c r="H75" s="20" t="s">
        <v>477</v>
      </c>
      <c r="I75" s="27">
        <v>2520</v>
      </c>
      <c r="J75" s="26">
        <v>2520</v>
      </c>
      <c r="K75" s="47">
        <v>0.1384</v>
      </c>
      <c r="L75" s="26">
        <v>2868.77</v>
      </c>
      <c r="M75" s="27">
        <f t="shared" si="20"/>
        <v>5737.54</v>
      </c>
    </row>
    <row r="76" spans="1:13" ht="63.75" x14ac:dyDescent="0.25">
      <c r="A76" s="38" t="s">
        <v>633</v>
      </c>
      <c r="B76" s="37" t="s">
        <v>542</v>
      </c>
      <c r="C76" s="31" t="s">
        <v>478</v>
      </c>
      <c r="D76" s="21" t="s">
        <v>543</v>
      </c>
      <c r="E76" s="35" t="s">
        <v>544</v>
      </c>
      <c r="F76" s="41">
        <v>2</v>
      </c>
      <c r="G76" s="22">
        <v>2</v>
      </c>
      <c r="H76" s="20" t="s">
        <v>477</v>
      </c>
      <c r="I76" s="27">
        <v>128.09</v>
      </c>
      <c r="J76" s="26">
        <v>128.09</v>
      </c>
      <c r="K76" s="47">
        <v>0.2009</v>
      </c>
      <c r="L76" s="26">
        <v>153.82</v>
      </c>
      <c r="M76" s="27">
        <f t="shared" si="20"/>
        <v>307.64</v>
      </c>
    </row>
    <row r="77" spans="1:13" ht="89.25" x14ac:dyDescent="0.25">
      <c r="A77" s="38" t="s">
        <v>634</v>
      </c>
      <c r="B77" s="37" t="s">
        <v>472</v>
      </c>
      <c r="C77" s="31" t="s">
        <v>423</v>
      </c>
      <c r="D77" s="21" t="s">
        <v>473</v>
      </c>
      <c r="E77" s="35" t="s">
        <v>547</v>
      </c>
      <c r="F77" s="41">
        <v>2</v>
      </c>
      <c r="G77" s="22">
        <v>2</v>
      </c>
      <c r="H77" s="20" t="s">
        <v>427</v>
      </c>
      <c r="I77" s="27">
        <v>11545.76</v>
      </c>
      <c r="J77" s="26">
        <v>11545.76</v>
      </c>
      <c r="K77" s="47">
        <v>0.2009</v>
      </c>
      <c r="L77" s="26">
        <v>13865.3</v>
      </c>
      <c r="M77" s="27">
        <f t="shared" si="20"/>
        <v>27730.6</v>
      </c>
    </row>
    <row r="78" spans="1:13" ht="25.5" x14ac:dyDescent="0.25">
      <c r="A78" s="38" t="s">
        <v>635</v>
      </c>
      <c r="B78" s="37" t="s">
        <v>18</v>
      </c>
      <c r="C78" s="31" t="s">
        <v>349</v>
      </c>
      <c r="D78" s="21" t="s">
        <v>19</v>
      </c>
      <c r="E78" s="35" t="s">
        <v>533</v>
      </c>
      <c r="F78" s="41">
        <v>166.4</v>
      </c>
      <c r="G78" s="22">
        <v>166.4</v>
      </c>
      <c r="H78" s="20" t="s">
        <v>2</v>
      </c>
      <c r="I78" s="27">
        <v>1.5</v>
      </c>
      <c r="J78" s="26">
        <v>1.5</v>
      </c>
      <c r="K78" s="47">
        <v>0.2009</v>
      </c>
      <c r="L78" s="26">
        <v>1.8</v>
      </c>
      <c r="M78" s="27">
        <f t="shared" si="20"/>
        <v>299.52</v>
      </c>
    </row>
    <row r="79" spans="1:13" ht="216.75" x14ac:dyDescent="0.25">
      <c r="A79" s="38" t="s">
        <v>636</v>
      </c>
      <c r="B79" s="37">
        <v>102362</v>
      </c>
      <c r="C79" s="31" t="s">
        <v>762</v>
      </c>
      <c r="D79" s="21" t="s">
        <v>421</v>
      </c>
      <c r="E79" s="35" t="s">
        <v>1010</v>
      </c>
      <c r="F79" s="41">
        <v>826</v>
      </c>
      <c r="G79" s="22">
        <v>826</v>
      </c>
      <c r="H79" s="20" t="s">
        <v>1</v>
      </c>
      <c r="I79" s="27">
        <v>179.44</v>
      </c>
      <c r="J79" s="26">
        <v>179.44</v>
      </c>
      <c r="K79" s="47">
        <v>0.2009</v>
      </c>
      <c r="L79" s="26">
        <v>215.49</v>
      </c>
      <c r="M79" s="27">
        <f t="shared" si="20"/>
        <v>177994.74</v>
      </c>
    </row>
    <row r="80" spans="1:13" ht="51" x14ac:dyDescent="0.25">
      <c r="A80" s="38" t="s">
        <v>637</v>
      </c>
      <c r="B80" s="48" t="s">
        <v>380</v>
      </c>
      <c r="C80" s="31" t="s">
        <v>398</v>
      </c>
      <c r="D80" s="21" t="s">
        <v>381</v>
      </c>
      <c r="E80" s="35" t="s">
        <v>777</v>
      </c>
      <c r="F80" s="41">
        <v>1640.31</v>
      </c>
      <c r="G80" s="22">
        <v>1640.31</v>
      </c>
      <c r="H80" s="20" t="s">
        <v>1</v>
      </c>
      <c r="I80" s="27">
        <v>13.23</v>
      </c>
      <c r="J80" s="26">
        <v>13.23</v>
      </c>
      <c r="K80" s="47">
        <v>0.2009</v>
      </c>
      <c r="L80" s="26">
        <v>15.89</v>
      </c>
      <c r="M80" s="27">
        <f t="shared" si="20"/>
        <v>26064.53</v>
      </c>
    </row>
    <row r="81" spans="1:13" ht="51" x14ac:dyDescent="0.25">
      <c r="A81" s="38" t="s">
        <v>638</v>
      </c>
      <c r="B81" s="37" t="s">
        <v>154</v>
      </c>
      <c r="C81" s="31" t="s">
        <v>349</v>
      </c>
      <c r="D81" s="21" t="s">
        <v>155</v>
      </c>
      <c r="E81" s="35" t="s">
        <v>579</v>
      </c>
      <c r="F81" s="41">
        <v>2.4</v>
      </c>
      <c r="G81" s="22">
        <v>2.4</v>
      </c>
      <c r="H81" s="20" t="s">
        <v>1</v>
      </c>
      <c r="I81" s="27">
        <v>1506.37</v>
      </c>
      <c r="J81" s="26">
        <v>1506.37</v>
      </c>
      <c r="K81" s="47">
        <v>0.2009</v>
      </c>
      <c r="L81" s="26">
        <v>1809</v>
      </c>
      <c r="M81" s="27">
        <f t="shared" si="20"/>
        <v>4341.6000000000004</v>
      </c>
    </row>
    <row r="82" spans="1:13" ht="38.25" x14ac:dyDescent="0.25">
      <c r="A82" s="38" t="s">
        <v>717</v>
      </c>
      <c r="B82" s="37" t="s">
        <v>181</v>
      </c>
      <c r="C82" s="31" t="s">
        <v>349</v>
      </c>
      <c r="D82" s="21" t="s">
        <v>1234</v>
      </c>
      <c r="E82" s="35" t="s">
        <v>791</v>
      </c>
      <c r="F82" s="41">
        <v>2.76</v>
      </c>
      <c r="G82" s="22">
        <v>2.76</v>
      </c>
      <c r="H82" s="20" t="s">
        <v>1</v>
      </c>
      <c r="I82" s="27">
        <v>51.9</v>
      </c>
      <c r="J82" s="26">
        <v>51.9</v>
      </c>
      <c r="K82" s="47">
        <v>0.2009</v>
      </c>
      <c r="L82" s="26">
        <v>62.33</v>
      </c>
      <c r="M82" s="27">
        <f t="shared" si="20"/>
        <v>172.03</v>
      </c>
    </row>
    <row r="83" spans="1:13" ht="76.5" x14ac:dyDescent="0.25">
      <c r="A83" s="38" t="s">
        <v>780</v>
      </c>
      <c r="B83" s="37" t="s">
        <v>1245</v>
      </c>
      <c r="C83" s="31" t="s">
        <v>478</v>
      </c>
      <c r="D83" s="21" t="s">
        <v>1246</v>
      </c>
      <c r="E83" s="35" t="s">
        <v>580</v>
      </c>
      <c r="F83" s="41">
        <v>1</v>
      </c>
      <c r="G83" s="22">
        <v>1</v>
      </c>
      <c r="H83" s="20" t="s">
        <v>477</v>
      </c>
      <c r="I83" s="27">
        <v>2158</v>
      </c>
      <c r="J83" s="26">
        <v>2158</v>
      </c>
      <c r="K83" s="47">
        <v>0.2009</v>
      </c>
      <c r="L83" s="26">
        <v>2591.54</v>
      </c>
      <c r="M83" s="27">
        <f t="shared" si="20"/>
        <v>2591.54</v>
      </c>
    </row>
    <row r="84" spans="1:13" ht="25.5" x14ac:dyDescent="0.25">
      <c r="A84" s="38" t="s">
        <v>793</v>
      </c>
      <c r="B84" s="37" t="s">
        <v>459</v>
      </c>
      <c r="C84" s="31" t="s">
        <v>423</v>
      </c>
      <c r="D84" s="21" t="s">
        <v>460</v>
      </c>
      <c r="E84" s="35" t="s">
        <v>594</v>
      </c>
      <c r="F84" s="36">
        <v>6</v>
      </c>
      <c r="G84" s="22">
        <v>6</v>
      </c>
      <c r="H84" s="20" t="s">
        <v>1</v>
      </c>
      <c r="I84" s="27">
        <v>4.2699999999999996</v>
      </c>
      <c r="J84" s="26">
        <v>4.2699999999999996</v>
      </c>
      <c r="K84" s="47">
        <v>0.2009</v>
      </c>
      <c r="L84" s="26">
        <v>5.13</v>
      </c>
      <c r="M84" s="27">
        <f t="shared" si="20"/>
        <v>30.78</v>
      </c>
    </row>
    <row r="85" spans="1:13" x14ac:dyDescent="0.25">
      <c r="A85" s="23" t="s">
        <v>393</v>
      </c>
      <c r="B85" s="34" t="s">
        <v>480</v>
      </c>
      <c r="C85" s="30"/>
      <c r="D85" s="24"/>
      <c r="E85" s="24"/>
      <c r="F85" s="23"/>
      <c r="G85" s="24"/>
      <c r="H85" s="24"/>
      <c r="I85" s="24"/>
      <c r="J85" s="25"/>
      <c r="K85" s="25"/>
      <c r="L85" s="25"/>
      <c r="M85" s="25">
        <f>SUM(M86:M97)</f>
        <v>250908.09</v>
      </c>
    </row>
    <row r="86" spans="1:13" ht="38.25" x14ac:dyDescent="0.25">
      <c r="A86" s="38" t="s">
        <v>639</v>
      </c>
      <c r="B86" s="37" t="s">
        <v>20</v>
      </c>
      <c r="C86" s="31" t="s">
        <v>349</v>
      </c>
      <c r="D86" s="21" t="s">
        <v>21</v>
      </c>
      <c r="E86" s="35" t="s">
        <v>574</v>
      </c>
      <c r="F86" s="41">
        <v>622</v>
      </c>
      <c r="G86" s="22">
        <v>622</v>
      </c>
      <c r="H86" s="20" t="s">
        <v>1</v>
      </c>
      <c r="I86" s="27">
        <v>1.88</v>
      </c>
      <c r="J86" s="26">
        <v>1.88</v>
      </c>
      <c r="K86" s="47">
        <v>0.2009</v>
      </c>
      <c r="L86" s="26">
        <v>2.2599999999999998</v>
      </c>
      <c r="M86" s="27">
        <f t="shared" ref="M86:M97" si="21">ROUND(G86*L86,2)</f>
        <v>1405.72</v>
      </c>
    </row>
    <row r="87" spans="1:13" ht="178.5" x14ac:dyDescent="0.25">
      <c r="A87" s="38" t="s">
        <v>640</v>
      </c>
      <c r="B87" s="37" t="s">
        <v>450</v>
      </c>
      <c r="C87" s="31" t="s">
        <v>423</v>
      </c>
      <c r="D87" s="21" t="s">
        <v>451</v>
      </c>
      <c r="E87" s="35" t="s">
        <v>539</v>
      </c>
      <c r="F87" s="41">
        <v>622</v>
      </c>
      <c r="G87" s="22">
        <v>622</v>
      </c>
      <c r="H87" s="20" t="s">
        <v>1</v>
      </c>
      <c r="I87" s="27">
        <v>133.38</v>
      </c>
      <c r="J87" s="26">
        <v>133.38</v>
      </c>
      <c r="K87" s="47">
        <v>0.2009</v>
      </c>
      <c r="L87" s="26">
        <v>160.18</v>
      </c>
      <c r="M87" s="27">
        <f t="shared" si="21"/>
        <v>99631.96</v>
      </c>
    </row>
    <row r="88" spans="1:13" ht="38.25" x14ac:dyDescent="0.25">
      <c r="A88" s="38" t="s">
        <v>641</v>
      </c>
      <c r="B88" s="37" t="s">
        <v>428</v>
      </c>
      <c r="C88" s="31" t="s">
        <v>423</v>
      </c>
      <c r="D88" s="21" t="s">
        <v>429</v>
      </c>
      <c r="E88" s="35" t="s">
        <v>575</v>
      </c>
      <c r="F88" s="41">
        <v>1</v>
      </c>
      <c r="G88" s="22">
        <v>1</v>
      </c>
      <c r="H88" s="20" t="s">
        <v>427</v>
      </c>
      <c r="I88" s="27">
        <v>1804.49</v>
      </c>
      <c r="J88" s="26">
        <v>1804.49</v>
      </c>
      <c r="K88" s="47">
        <v>0.2009</v>
      </c>
      <c r="L88" s="26">
        <v>2167.0100000000002</v>
      </c>
      <c r="M88" s="27">
        <f t="shared" si="21"/>
        <v>2167.0100000000002</v>
      </c>
    </row>
    <row r="89" spans="1:13" ht="76.5" x14ac:dyDescent="0.25">
      <c r="A89" s="38" t="s">
        <v>642</v>
      </c>
      <c r="B89" s="37" t="s">
        <v>452</v>
      </c>
      <c r="C89" s="31" t="s">
        <v>423</v>
      </c>
      <c r="D89" s="21" t="s">
        <v>453</v>
      </c>
      <c r="E89" s="35" t="s">
        <v>576</v>
      </c>
      <c r="F89" s="41">
        <v>2</v>
      </c>
      <c r="G89" s="22">
        <v>2</v>
      </c>
      <c r="H89" s="20" t="s">
        <v>0</v>
      </c>
      <c r="I89" s="27">
        <v>7091.9</v>
      </c>
      <c r="J89" s="26">
        <v>7091.9</v>
      </c>
      <c r="K89" s="47">
        <v>0.2009</v>
      </c>
      <c r="L89" s="26">
        <v>8516.66</v>
      </c>
      <c r="M89" s="27">
        <f t="shared" ref="M89" si="22">ROUND(G89*L89,2)</f>
        <v>17033.32</v>
      </c>
    </row>
    <row r="90" spans="1:13" ht="38.25" x14ac:dyDescent="0.25">
      <c r="A90" s="38" t="s">
        <v>643</v>
      </c>
      <c r="B90" s="37" t="s">
        <v>430</v>
      </c>
      <c r="C90" s="31" t="s">
        <v>423</v>
      </c>
      <c r="D90" s="21" t="s">
        <v>431</v>
      </c>
      <c r="E90" s="35" t="s">
        <v>577</v>
      </c>
      <c r="F90" s="41">
        <v>2</v>
      </c>
      <c r="G90" s="22">
        <v>2</v>
      </c>
      <c r="H90" s="20" t="s">
        <v>0</v>
      </c>
      <c r="I90" s="27">
        <v>1933.61</v>
      </c>
      <c r="J90" s="26">
        <v>1933.61</v>
      </c>
      <c r="K90" s="47">
        <v>0.2009</v>
      </c>
      <c r="L90" s="26">
        <v>2322.0700000000002</v>
      </c>
      <c r="M90" s="27">
        <f t="shared" ref="M90" si="23">ROUND(G90*L90,2)</f>
        <v>4644.1400000000003</v>
      </c>
    </row>
    <row r="91" spans="1:13" ht="25.5" x14ac:dyDescent="0.25">
      <c r="A91" s="38" t="s">
        <v>644</v>
      </c>
      <c r="B91" s="37" t="s">
        <v>18</v>
      </c>
      <c r="C91" s="31" t="s">
        <v>349</v>
      </c>
      <c r="D91" s="21" t="s">
        <v>19</v>
      </c>
      <c r="E91" s="35" t="s">
        <v>578</v>
      </c>
      <c r="F91" s="41">
        <v>102.2</v>
      </c>
      <c r="G91" s="22">
        <v>102.2</v>
      </c>
      <c r="H91" s="20" t="s">
        <v>2</v>
      </c>
      <c r="I91" s="27">
        <v>1.5</v>
      </c>
      <c r="J91" s="26">
        <v>1.5</v>
      </c>
      <c r="K91" s="47">
        <v>0.2009</v>
      </c>
      <c r="L91" s="26">
        <v>1.8</v>
      </c>
      <c r="M91" s="27">
        <f t="shared" si="21"/>
        <v>183.96</v>
      </c>
    </row>
    <row r="92" spans="1:13" ht="216.75" x14ac:dyDescent="0.25">
      <c r="A92" s="38" t="s">
        <v>645</v>
      </c>
      <c r="B92" s="37">
        <v>102362</v>
      </c>
      <c r="C92" s="31" t="s">
        <v>762</v>
      </c>
      <c r="D92" s="21" t="s">
        <v>421</v>
      </c>
      <c r="E92" s="35" t="s">
        <v>781</v>
      </c>
      <c r="F92" s="41">
        <v>505</v>
      </c>
      <c r="G92" s="22">
        <v>505</v>
      </c>
      <c r="H92" s="20" t="s">
        <v>1</v>
      </c>
      <c r="I92" s="27">
        <v>179.44</v>
      </c>
      <c r="J92" s="26">
        <v>179.44</v>
      </c>
      <c r="K92" s="47">
        <v>0.2009</v>
      </c>
      <c r="L92" s="26">
        <v>215.49</v>
      </c>
      <c r="M92" s="27">
        <f t="shared" si="21"/>
        <v>108822.45</v>
      </c>
    </row>
    <row r="93" spans="1:13" ht="51" x14ac:dyDescent="0.25">
      <c r="A93" s="38" t="s">
        <v>646</v>
      </c>
      <c r="B93" s="48" t="s">
        <v>380</v>
      </c>
      <c r="C93" s="31" t="s">
        <v>398</v>
      </c>
      <c r="D93" s="21" t="s">
        <v>381</v>
      </c>
      <c r="E93" s="35" t="s">
        <v>777</v>
      </c>
      <c r="F93" s="41">
        <v>622</v>
      </c>
      <c r="G93" s="22">
        <v>622</v>
      </c>
      <c r="H93" s="20" t="s">
        <v>1</v>
      </c>
      <c r="I93" s="27">
        <v>13.23</v>
      </c>
      <c r="J93" s="26">
        <v>13.23</v>
      </c>
      <c r="K93" s="47">
        <v>0.2009</v>
      </c>
      <c r="L93" s="26">
        <v>15.89</v>
      </c>
      <c r="M93" s="27">
        <f t="shared" si="21"/>
        <v>9883.58</v>
      </c>
    </row>
    <row r="94" spans="1:13" ht="51" x14ac:dyDescent="0.25">
      <c r="A94" s="38" t="s">
        <v>647</v>
      </c>
      <c r="B94" s="37" t="s">
        <v>154</v>
      </c>
      <c r="C94" s="31" t="s">
        <v>349</v>
      </c>
      <c r="D94" s="21" t="s">
        <v>155</v>
      </c>
      <c r="E94" s="35" t="s">
        <v>579</v>
      </c>
      <c r="F94" s="41">
        <v>2.4</v>
      </c>
      <c r="G94" s="22">
        <v>2.4</v>
      </c>
      <c r="H94" s="20" t="s">
        <v>1</v>
      </c>
      <c r="I94" s="27">
        <v>1506.37</v>
      </c>
      <c r="J94" s="26">
        <v>1506.37</v>
      </c>
      <c r="K94" s="47">
        <v>0.2009</v>
      </c>
      <c r="L94" s="26">
        <v>1809</v>
      </c>
      <c r="M94" s="27">
        <f t="shared" si="21"/>
        <v>4341.6000000000004</v>
      </c>
    </row>
    <row r="95" spans="1:13" ht="38.25" x14ac:dyDescent="0.25">
      <c r="A95" s="38" t="s">
        <v>688</v>
      </c>
      <c r="B95" s="37" t="s">
        <v>181</v>
      </c>
      <c r="C95" s="31" t="s">
        <v>349</v>
      </c>
      <c r="D95" s="21" t="s">
        <v>1234</v>
      </c>
      <c r="E95" s="35" t="s">
        <v>791</v>
      </c>
      <c r="F95" s="41">
        <v>2.76</v>
      </c>
      <c r="G95" s="22">
        <v>2.76</v>
      </c>
      <c r="H95" s="20" t="s">
        <v>1</v>
      </c>
      <c r="I95" s="27">
        <v>51.9</v>
      </c>
      <c r="J95" s="26">
        <v>51.9</v>
      </c>
      <c r="K95" s="47">
        <v>0.2009</v>
      </c>
      <c r="L95" s="26">
        <v>62.33</v>
      </c>
      <c r="M95" s="27">
        <f t="shared" si="21"/>
        <v>172.03</v>
      </c>
    </row>
    <row r="96" spans="1:13" ht="76.5" x14ac:dyDescent="0.25">
      <c r="A96" s="38" t="s">
        <v>782</v>
      </c>
      <c r="B96" s="37" t="s">
        <v>1245</v>
      </c>
      <c r="C96" s="31" t="s">
        <v>478</v>
      </c>
      <c r="D96" s="21" t="s">
        <v>1246</v>
      </c>
      <c r="E96" s="35" t="s">
        <v>580</v>
      </c>
      <c r="F96" s="41">
        <v>1</v>
      </c>
      <c r="G96" s="22">
        <v>1</v>
      </c>
      <c r="H96" s="20" t="s">
        <v>477</v>
      </c>
      <c r="I96" s="27">
        <v>2158</v>
      </c>
      <c r="J96" s="26">
        <v>2158</v>
      </c>
      <c r="K96" s="47">
        <v>0.2009</v>
      </c>
      <c r="L96" s="26">
        <v>2591.54</v>
      </c>
      <c r="M96" s="27">
        <f t="shared" si="21"/>
        <v>2591.54</v>
      </c>
    </row>
    <row r="97" spans="1:13" ht="25.5" x14ac:dyDescent="0.25">
      <c r="A97" s="38" t="s">
        <v>795</v>
      </c>
      <c r="B97" s="37" t="s">
        <v>459</v>
      </c>
      <c r="C97" s="31" t="s">
        <v>423</v>
      </c>
      <c r="D97" s="21" t="s">
        <v>460</v>
      </c>
      <c r="E97" s="35" t="s">
        <v>594</v>
      </c>
      <c r="F97" s="36">
        <v>6</v>
      </c>
      <c r="G97" s="22">
        <v>6</v>
      </c>
      <c r="H97" s="20" t="s">
        <v>1</v>
      </c>
      <c r="I97" s="27">
        <v>4.2699999999999996</v>
      </c>
      <c r="J97" s="26">
        <v>4.2699999999999996</v>
      </c>
      <c r="K97" s="47">
        <v>0.2009</v>
      </c>
      <c r="L97" s="26">
        <v>5.13</v>
      </c>
      <c r="M97" s="27">
        <f t="shared" si="21"/>
        <v>30.78</v>
      </c>
    </row>
    <row r="98" spans="1:13" x14ac:dyDescent="0.25">
      <c r="A98" s="23" t="s">
        <v>394</v>
      </c>
      <c r="B98" s="34" t="s">
        <v>648</v>
      </c>
      <c r="C98" s="30"/>
      <c r="D98" s="24"/>
      <c r="E98" s="24"/>
      <c r="F98" s="23"/>
      <c r="G98" s="24"/>
      <c r="H98" s="24"/>
      <c r="I98" s="24"/>
      <c r="J98" s="25"/>
      <c r="K98" s="25"/>
      <c r="L98" s="25"/>
      <c r="M98" s="25">
        <f>SUM(M99:M110)</f>
        <v>250908.09</v>
      </c>
    </row>
    <row r="99" spans="1:13" ht="38.25" x14ac:dyDescent="0.25">
      <c r="A99" s="38" t="s">
        <v>510</v>
      </c>
      <c r="B99" s="37" t="s">
        <v>20</v>
      </c>
      <c r="C99" s="31" t="s">
        <v>349</v>
      </c>
      <c r="D99" s="21" t="s">
        <v>21</v>
      </c>
      <c r="E99" s="35" t="s">
        <v>574</v>
      </c>
      <c r="F99" s="41">
        <v>622</v>
      </c>
      <c r="G99" s="22">
        <v>622</v>
      </c>
      <c r="H99" s="20" t="s">
        <v>1</v>
      </c>
      <c r="I99" s="27">
        <v>1.88</v>
      </c>
      <c r="J99" s="26">
        <v>1.88</v>
      </c>
      <c r="K99" s="47">
        <v>0.2009</v>
      </c>
      <c r="L99" s="26">
        <v>2.2599999999999998</v>
      </c>
      <c r="M99" s="27">
        <f t="shared" ref="M99:M110" si="24">ROUND(G99*L99,2)</f>
        <v>1405.72</v>
      </c>
    </row>
    <row r="100" spans="1:13" ht="178.5" x14ac:dyDescent="0.25">
      <c r="A100" s="38" t="s">
        <v>511</v>
      </c>
      <c r="B100" s="37" t="s">
        <v>450</v>
      </c>
      <c r="C100" s="31" t="s">
        <v>423</v>
      </c>
      <c r="D100" s="21" t="s">
        <v>451</v>
      </c>
      <c r="E100" s="35" t="s">
        <v>539</v>
      </c>
      <c r="F100" s="41">
        <v>622</v>
      </c>
      <c r="G100" s="22">
        <v>622</v>
      </c>
      <c r="H100" s="20" t="s">
        <v>1</v>
      </c>
      <c r="I100" s="27">
        <v>133.38</v>
      </c>
      <c r="J100" s="26">
        <v>133.38</v>
      </c>
      <c r="K100" s="47">
        <v>0.2009</v>
      </c>
      <c r="L100" s="26">
        <v>160.18</v>
      </c>
      <c r="M100" s="27">
        <f t="shared" si="24"/>
        <v>99631.96</v>
      </c>
    </row>
    <row r="101" spans="1:13" ht="38.25" x14ac:dyDescent="0.25">
      <c r="A101" s="38" t="s">
        <v>512</v>
      </c>
      <c r="B101" s="37" t="s">
        <v>428</v>
      </c>
      <c r="C101" s="31" t="s">
        <v>423</v>
      </c>
      <c r="D101" s="21" t="s">
        <v>429</v>
      </c>
      <c r="E101" s="35" t="s">
        <v>575</v>
      </c>
      <c r="F101" s="41">
        <v>1</v>
      </c>
      <c r="G101" s="22">
        <v>1</v>
      </c>
      <c r="H101" s="20" t="s">
        <v>427</v>
      </c>
      <c r="I101" s="27">
        <v>1804.49</v>
      </c>
      <c r="J101" s="26">
        <v>1804.49</v>
      </c>
      <c r="K101" s="47">
        <v>0.2009</v>
      </c>
      <c r="L101" s="26">
        <v>2167.0100000000002</v>
      </c>
      <c r="M101" s="27">
        <f t="shared" si="24"/>
        <v>2167.0100000000002</v>
      </c>
    </row>
    <row r="102" spans="1:13" ht="76.5" x14ac:dyDescent="0.25">
      <c r="A102" s="38" t="s">
        <v>513</v>
      </c>
      <c r="B102" s="37" t="s">
        <v>452</v>
      </c>
      <c r="C102" s="31" t="s">
        <v>423</v>
      </c>
      <c r="D102" s="21" t="s">
        <v>453</v>
      </c>
      <c r="E102" s="35" t="s">
        <v>576</v>
      </c>
      <c r="F102" s="41">
        <v>2</v>
      </c>
      <c r="G102" s="22">
        <v>2</v>
      </c>
      <c r="H102" s="20" t="s">
        <v>0</v>
      </c>
      <c r="I102" s="27">
        <v>7091.9</v>
      </c>
      <c r="J102" s="26">
        <v>7091.9</v>
      </c>
      <c r="K102" s="47">
        <v>0.2009</v>
      </c>
      <c r="L102" s="26">
        <v>8516.66</v>
      </c>
      <c r="M102" s="27">
        <f t="shared" si="24"/>
        <v>17033.32</v>
      </c>
    </row>
    <row r="103" spans="1:13" ht="38.25" x14ac:dyDescent="0.25">
      <c r="A103" s="38" t="s">
        <v>514</v>
      </c>
      <c r="B103" s="37" t="s">
        <v>430</v>
      </c>
      <c r="C103" s="31" t="s">
        <v>423</v>
      </c>
      <c r="D103" s="21" t="s">
        <v>431</v>
      </c>
      <c r="E103" s="35" t="s">
        <v>577</v>
      </c>
      <c r="F103" s="41">
        <v>2</v>
      </c>
      <c r="G103" s="22">
        <v>2</v>
      </c>
      <c r="H103" s="20" t="s">
        <v>0</v>
      </c>
      <c r="I103" s="27">
        <v>1933.61</v>
      </c>
      <c r="J103" s="26">
        <v>1933.61</v>
      </c>
      <c r="K103" s="47">
        <v>0.2009</v>
      </c>
      <c r="L103" s="26">
        <v>2322.0700000000002</v>
      </c>
      <c r="M103" s="27">
        <f t="shared" si="24"/>
        <v>4644.1400000000003</v>
      </c>
    </row>
    <row r="104" spans="1:13" ht="25.5" x14ac:dyDescent="0.25">
      <c r="A104" s="38" t="s">
        <v>515</v>
      </c>
      <c r="B104" s="37" t="s">
        <v>18</v>
      </c>
      <c r="C104" s="31" t="s">
        <v>349</v>
      </c>
      <c r="D104" s="21" t="s">
        <v>19</v>
      </c>
      <c r="E104" s="35" t="s">
        <v>578</v>
      </c>
      <c r="F104" s="41">
        <v>102.2</v>
      </c>
      <c r="G104" s="22">
        <v>102.2</v>
      </c>
      <c r="H104" s="20" t="s">
        <v>2</v>
      </c>
      <c r="I104" s="27">
        <v>1.5</v>
      </c>
      <c r="J104" s="26">
        <v>1.5</v>
      </c>
      <c r="K104" s="47">
        <v>0.2009</v>
      </c>
      <c r="L104" s="26">
        <v>1.8</v>
      </c>
      <c r="M104" s="27">
        <f t="shared" si="24"/>
        <v>183.96</v>
      </c>
    </row>
    <row r="105" spans="1:13" ht="216.75" x14ac:dyDescent="0.25">
      <c r="A105" s="38" t="s">
        <v>649</v>
      </c>
      <c r="B105" s="37">
        <v>102362</v>
      </c>
      <c r="C105" s="31" t="s">
        <v>762</v>
      </c>
      <c r="D105" s="21" t="s">
        <v>421</v>
      </c>
      <c r="E105" s="35" t="s">
        <v>781</v>
      </c>
      <c r="F105" s="41">
        <v>505</v>
      </c>
      <c r="G105" s="22">
        <v>505</v>
      </c>
      <c r="H105" s="20" t="s">
        <v>1</v>
      </c>
      <c r="I105" s="27">
        <v>179.44</v>
      </c>
      <c r="J105" s="26">
        <v>179.44</v>
      </c>
      <c r="K105" s="47">
        <v>0.2009</v>
      </c>
      <c r="L105" s="26">
        <v>215.49</v>
      </c>
      <c r="M105" s="27">
        <f t="shared" si="24"/>
        <v>108822.45</v>
      </c>
    </row>
    <row r="106" spans="1:13" ht="51" x14ac:dyDescent="0.25">
      <c r="A106" s="38" t="s">
        <v>650</v>
      </c>
      <c r="B106" s="48" t="s">
        <v>380</v>
      </c>
      <c r="C106" s="31" t="s">
        <v>398</v>
      </c>
      <c r="D106" s="21" t="s">
        <v>381</v>
      </c>
      <c r="E106" s="35" t="s">
        <v>777</v>
      </c>
      <c r="F106" s="41">
        <v>622</v>
      </c>
      <c r="G106" s="22">
        <v>622</v>
      </c>
      <c r="H106" s="20" t="s">
        <v>1</v>
      </c>
      <c r="I106" s="27">
        <v>13.23</v>
      </c>
      <c r="J106" s="26">
        <v>13.23</v>
      </c>
      <c r="K106" s="47">
        <v>0.2009</v>
      </c>
      <c r="L106" s="26">
        <v>15.89</v>
      </c>
      <c r="M106" s="27">
        <f t="shared" si="24"/>
        <v>9883.58</v>
      </c>
    </row>
    <row r="107" spans="1:13" ht="51" x14ac:dyDescent="0.25">
      <c r="A107" s="38" t="s">
        <v>651</v>
      </c>
      <c r="B107" s="37" t="s">
        <v>154</v>
      </c>
      <c r="C107" s="31" t="s">
        <v>349</v>
      </c>
      <c r="D107" s="21" t="s">
        <v>155</v>
      </c>
      <c r="E107" s="35" t="s">
        <v>579</v>
      </c>
      <c r="F107" s="41">
        <v>2.4</v>
      </c>
      <c r="G107" s="22">
        <v>2.4</v>
      </c>
      <c r="H107" s="20" t="s">
        <v>1</v>
      </c>
      <c r="I107" s="27">
        <v>1506.37</v>
      </c>
      <c r="J107" s="26">
        <v>1506.37</v>
      </c>
      <c r="K107" s="47">
        <v>0.2009</v>
      </c>
      <c r="L107" s="26">
        <v>1809</v>
      </c>
      <c r="M107" s="27">
        <f t="shared" si="24"/>
        <v>4341.6000000000004</v>
      </c>
    </row>
    <row r="108" spans="1:13" ht="38.25" x14ac:dyDescent="0.25">
      <c r="A108" s="38" t="s">
        <v>689</v>
      </c>
      <c r="B108" s="37" t="s">
        <v>181</v>
      </c>
      <c r="C108" s="31" t="s">
        <v>349</v>
      </c>
      <c r="D108" s="21" t="s">
        <v>1234</v>
      </c>
      <c r="E108" s="35" t="s">
        <v>791</v>
      </c>
      <c r="F108" s="41">
        <v>2.76</v>
      </c>
      <c r="G108" s="22">
        <v>2.76</v>
      </c>
      <c r="H108" s="20" t="s">
        <v>1</v>
      </c>
      <c r="I108" s="27">
        <v>51.9</v>
      </c>
      <c r="J108" s="26">
        <v>51.9</v>
      </c>
      <c r="K108" s="47">
        <v>0.2009</v>
      </c>
      <c r="L108" s="26">
        <v>62.33</v>
      </c>
      <c r="M108" s="27">
        <f t="shared" si="24"/>
        <v>172.03</v>
      </c>
    </row>
    <row r="109" spans="1:13" ht="76.5" x14ac:dyDescent="0.25">
      <c r="A109" s="38" t="s">
        <v>783</v>
      </c>
      <c r="B109" s="37" t="s">
        <v>1245</v>
      </c>
      <c r="C109" s="31" t="s">
        <v>478</v>
      </c>
      <c r="D109" s="21" t="s">
        <v>1246</v>
      </c>
      <c r="E109" s="35" t="s">
        <v>580</v>
      </c>
      <c r="F109" s="41">
        <v>1</v>
      </c>
      <c r="G109" s="22">
        <v>1</v>
      </c>
      <c r="H109" s="20" t="s">
        <v>477</v>
      </c>
      <c r="I109" s="27">
        <v>2158</v>
      </c>
      <c r="J109" s="26">
        <v>2158</v>
      </c>
      <c r="K109" s="47">
        <v>0.2009</v>
      </c>
      <c r="L109" s="26">
        <v>2591.54</v>
      </c>
      <c r="M109" s="27">
        <f t="shared" si="24"/>
        <v>2591.54</v>
      </c>
    </row>
    <row r="110" spans="1:13" ht="25.5" x14ac:dyDescent="0.25">
      <c r="A110" s="38" t="s">
        <v>796</v>
      </c>
      <c r="B110" s="37" t="s">
        <v>459</v>
      </c>
      <c r="C110" s="31" t="s">
        <v>423</v>
      </c>
      <c r="D110" s="21" t="s">
        <v>460</v>
      </c>
      <c r="E110" s="35" t="s">
        <v>594</v>
      </c>
      <c r="F110" s="36">
        <v>6</v>
      </c>
      <c r="G110" s="22">
        <v>6</v>
      </c>
      <c r="H110" s="20" t="s">
        <v>1</v>
      </c>
      <c r="I110" s="27">
        <v>4.2699999999999996</v>
      </c>
      <c r="J110" s="26">
        <v>4.2699999999999996</v>
      </c>
      <c r="K110" s="47">
        <v>0.2009</v>
      </c>
      <c r="L110" s="26">
        <v>5.13</v>
      </c>
      <c r="M110" s="27">
        <f t="shared" si="24"/>
        <v>30.78</v>
      </c>
    </row>
    <row r="111" spans="1:13" x14ac:dyDescent="0.25">
      <c r="A111" s="23" t="s">
        <v>395</v>
      </c>
      <c r="B111" s="34" t="s">
        <v>559</v>
      </c>
      <c r="C111" s="30"/>
      <c r="D111" s="24"/>
      <c r="E111" s="24"/>
      <c r="F111" s="23"/>
      <c r="G111" s="24"/>
      <c r="H111" s="24"/>
      <c r="I111" s="24"/>
      <c r="J111" s="25"/>
      <c r="K111" s="25"/>
      <c r="L111" s="25"/>
      <c r="M111" s="25">
        <f>SUM(M112:M135)</f>
        <v>319654.65000000002</v>
      </c>
    </row>
    <row r="112" spans="1:13" ht="38.25" x14ac:dyDescent="0.25">
      <c r="A112" s="38" t="s">
        <v>652</v>
      </c>
      <c r="B112" s="37" t="s">
        <v>20</v>
      </c>
      <c r="C112" s="31" t="s">
        <v>349</v>
      </c>
      <c r="D112" s="21" t="s">
        <v>21</v>
      </c>
      <c r="E112" s="35" t="s">
        <v>548</v>
      </c>
      <c r="F112" s="36">
        <v>666</v>
      </c>
      <c r="G112" s="22">
        <v>666</v>
      </c>
      <c r="H112" s="20" t="s">
        <v>1</v>
      </c>
      <c r="I112" s="27">
        <v>1.88</v>
      </c>
      <c r="J112" s="26">
        <v>1.88</v>
      </c>
      <c r="K112" s="47">
        <v>0.2009</v>
      </c>
      <c r="L112" s="26">
        <v>2.2599999999999998</v>
      </c>
      <c r="M112" s="27">
        <f t="shared" si="9"/>
        <v>1505.16</v>
      </c>
    </row>
    <row r="113" spans="1:13" ht="51" x14ac:dyDescent="0.25">
      <c r="A113" s="38" t="s">
        <v>653</v>
      </c>
      <c r="B113" s="37" t="s">
        <v>59</v>
      </c>
      <c r="C113" s="31" t="s">
        <v>349</v>
      </c>
      <c r="D113" s="21" t="s">
        <v>60</v>
      </c>
      <c r="E113" s="35" t="s">
        <v>549</v>
      </c>
      <c r="F113" s="36">
        <v>266.40000000000003</v>
      </c>
      <c r="G113" s="22">
        <v>266.39999999999998</v>
      </c>
      <c r="H113" s="20" t="s">
        <v>3</v>
      </c>
      <c r="I113" s="27">
        <v>16.79</v>
      </c>
      <c r="J113" s="26">
        <v>16.79</v>
      </c>
      <c r="K113" s="47">
        <v>0.2009</v>
      </c>
      <c r="L113" s="26">
        <v>20.16</v>
      </c>
      <c r="M113" s="27">
        <f t="shared" si="9"/>
        <v>5370.62</v>
      </c>
    </row>
    <row r="114" spans="1:13" ht="51" x14ac:dyDescent="0.25">
      <c r="A114" s="38" t="s">
        <v>654</v>
      </c>
      <c r="B114" s="37" t="s">
        <v>47</v>
      </c>
      <c r="C114" s="31" t="s">
        <v>349</v>
      </c>
      <c r="D114" s="21" t="s">
        <v>48</v>
      </c>
      <c r="E114" s="35" t="s">
        <v>550</v>
      </c>
      <c r="F114" s="36">
        <v>1038.96</v>
      </c>
      <c r="G114" s="22">
        <v>1038.96</v>
      </c>
      <c r="H114" s="20" t="s">
        <v>3</v>
      </c>
      <c r="I114" s="27">
        <v>39.06</v>
      </c>
      <c r="J114" s="26">
        <v>39.06</v>
      </c>
      <c r="K114" s="47">
        <v>0.2009</v>
      </c>
      <c r="L114" s="26">
        <v>46.91</v>
      </c>
      <c r="M114" s="27">
        <f t="shared" si="9"/>
        <v>48737.61</v>
      </c>
    </row>
    <row r="115" spans="1:13" ht="51" x14ac:dyDescent="0.25">
      <c r="A115" s="38" t="s">
        <v>655</v>
      </c>
      <c r="B115" s="37" t="s">
        <v>316</v>
      </c>
      <c r="C115" s="31" t="s">
        <v>349</v>
      </c>
      <c r="D115" s="21" t="s">
        <v>317</v>
      </c>
      <c r="E115" s="35" t="s">
        <v>551</v>
      </c>
      <c r="F115" s="36">
        <v>179.19</v>
      </c>
      <c r="G115" s="22">
        <v>179.19</v>
      </c>
      <c r="H115" s="20" t="s">
        <v>2</v>
      </c>
      <c r="I115" s="27">
        <v>12.77</v>
      </c>
      <c r="J115" s="26">
        <v>12.77</v>
      </c>
      <c r="K115" s="47">
        <v>0.2009</v>
      </c>
      <c r="L115" s="26">
        <v>15.34</v>
      </c>
      <c r="M115" s="27">
        <f t="shared" ref="M115" si="25">ROUND(G115*L115,2)</f>
        <v>2748.77</v>
      </c>
    </row>
    <row r="116" spans="1:13" ht="51" x14ac:dyDescent="0.25">
      <c r="A116" s="38" t="s">
        <v>656</v>
      </c>
      <c r="B116" s="37" t="s">
        <v>318</v>
      </c>
      <c r="C116" s="31" t="s">
        <v>349</v>
      </c>
      <c r="D116" s="21" t="s">
        <v>319</v>
      </c>
      <c r="E116" s="35" t="s">
        <v>551</v>
      </c>
      <c r="F116" s="36">
        <v>32.75</v>
      </c>
      <c r="G116" s="22">
        <v>32.75</v>
      </c>
      <c r="H116" s="20" t="s">
        <v>2</v>
      </c>
      <c r="I116" s="27">
        <v>25.49</v>
      </c>
      <c r="J116" s="26">
        <v>25.49</v>
      </c>
      <c r="K116" s="47">
        <v>0.2009</v>
      </c>
      <c r="L116" s="26">
        <v>30.61</v>
      </c>
      <c r="M116" s="27">
        <f t="shared" ref="M116" si="26">ROUND(G116*L116,2)</f>
        <v>1002.48</v>
      </c>
    </row>
    <row r="117" spans="1:13" ht="38.25" x14ac:dyDescent="0.25">
      <c r="A117" s="38" t="s">
        <v>657</v>
      </c>
      <c r="B117" s="37" t="s">
        <v>462</v>
      </c>
      <c r="C117" s="31" t="s">
        <v>423</v>
      </c>
      <c r="D117" s="21" t="s">
        <v>758</v>
      </c>
      <c r="E117" s="35" t="s">
        <v>551</v>
      </c>
      <c r="F117" s="36">
        <v>1</v>
      </c>
      <c r="G117" s="22">
        <v>1</v>
      </c>
      <c r="H117" s="20" t="s">
        <v>0</v>
      </c>
      <c r="I117" s="27">
        <v>1354.07</v>
      </c>
      <c r="J117" s="26">
        <v>1354.07</v>
      </c>
      <c r="K117" s="47">
        <v>0.2009</v>
      </c>
      <c r="L117" s="26">
        <v>1626.1</v>
      </c>
      <c r="M117" s="27">
        <f t="shared" ref="M117" si="27">ROUND(G117*L117,2)</f>
        <v>1626.1</v>
      </c>
    </row>
    <row r="118" spans="1:13" ht="89.25" x14ac:dyDescent="0.25">
      <c r="A118" s="38" t="s">
        <v>658</v>
      </c>
      <c r="B118" s="37" t="s">
        <v>69</v>
      </c>
      <c r="C118" s="31" t="s">
        <v>349</v>
      </c>
      <c r="D118" s="21" t="s">
        <v>70</v>
      </c>
      <c r="E118" s="35" t="s">
        <v>552</v>
      </c>
      <c r="F118" s="36">
        <v>71.727272670435354</v>
      </c>
      <c r="G118" s="22">
        <v>71.73</v>
      </c>
      <c r="H118" s="20" t="s">
        <v>1</v>
      </c>
      <c r="I118" s="27">
        <v>21.96</v>
      </c>
      <c r="J118" s="26">
        <v>21.96</v>
      </c>
      <c r="K118" s="47">
        <v>0.2009</v>
      </c>
      <c r="L118" s="26">
        <v>26.37</v>
      </c>
      <c r="M118" s="27">
        <f t="shared" ref="M118" si="28">ROUND(G118*L118,2)</f>
        <v>1891.52</v>
      </c>
    </row>
    <row r="119" spans="1:13" ht="51" x14ac:dyDescent="0.25">
      <c r="A119" s="38" t="s">
        <v>659</v>
      </c>
      <c r="B119" s="37" t="s">
        <v>53</v>
      </c>
      <c r="C119" s="31" t="s">
        <v>349</v>
      </c>
      <c r="D119" s="21" t="s">
        <v>54</v>
      </c>
      <c r="E119" s="35" t="s">
        <v>554</v>
      </c>
      <c r="F119" s="36">
        <v>33.910400000000003</v>
      </c>
      <c r="G119" s="22">
        <v>33.909999999999997</v>
      </c>
      <c r="H119" s="20" t="s">
        <v>3</v>
      </c>
      <c r="I119" s="27">
        <v>68.13</v>
      </c>
      <c r="J119" s="26">
        <v>68.13</v>
      </c>
      <c r="K119" s="47">
        <v>0.2009</v>
      </c>
      <c r="L119" s="26">
        <v>81.819999999999993</v>
      </c>
      <c r="M119" s="27">
        <f t="shared" ref="M119:M121" si="29">ROUND(G119*L119,2)</f>
        <v>2774.52</v>
      </c>
    </row>
    <row r="120" spans="1:13" ht="38.25" x14ac:dyDescent="0.25">
      <c r="A120" s="38" t="s">
        <v>660</v>
      </c>
      <c r="B120" s="37" t="s">
        <v>43</v>
      </c>
      <c r="C120" s="31" t="s">
        <v>349</v>
      </c>
      <c r="D120" s="21" t="s">
        <v>44</v>
      </c>
      <c r="E120" s="35" t="s">
        <v>555</v>
      </c>
      <c r="F120" s="36">
        <v>44.083520000000007</v>
      </c>
      <c r="G120" s="22">
        <v>44.08</v>
      </c>
      <c r="H120" s="20" t="s">
        <v>3</v>
      </c>
      <c r="I120" s="27">
        <v>6.44</v>
      </c>
      <c r="J120" s="26">
        <v>6.44</v>
      </c>
      <c r="K120" s="47">
        <v>0.2009</v>
      </c>
      <c r="L120" s="26">
        <v>7.73</v>
      </c>
      <c r="M120" s="27">
        <f t="shared" si="29"/>
        <v>340.74</v>
      </c>
    </row>
    <row r="121" spans="1:13" ht="51" x14ac:dyDescent="0.25">
      <c r="A121" s="38" t="s">
        <v>661</v>
      </c>
      <c r="B121" s="37" t="s">
        <v>47</v>
      </c>
      <c r="C121" s="31" t="s">
        <v>349</v>
      </c>
      <c r="D121" s="21" t="s">
        <v>48</v>
      </c>
      <c r="E121" s="35" t="s">
        <v>518</v>
      </c>
      <c r="F121" s="36">
        <v>44.083520000000007</v>
      </c>
      <c r="G121" s="22">
        <v>44.08</v>
      </c>
      <c r="H121" s="20" t="s">
        <v>3</v>
      </c>
      <c r="I121" s="27">
        <v>39.06</v>
      </c>
      <c r="J121" s="26">
        <v>39.06</v>
      </c>
      <c r="K121" s="47">
        <v>0.2009</v>
      </c>
      <c r="L121" s="26">
        <v>46.91</v>
      </c>
      <c r="M121" s="27">
        <f t="shared" si="29"/>
        <v>2067.79</v>
      </c>
    </row>
    <row r="122" spans="1:13" ht="38.25" x14ac:dyDescent="0.25">
      <c r="A122" s="38" t="s">
        <v>662</v>
      </c>
      <c r="B122" s="37" t="s">
        <v>67</v>
      </c>
      <c r="C122" s="31" t="s">
        <v>349</v>
      </c>
      <c r="D122" s="21" t="s">
        <v>68</v>
      </c>
      <c r="E122" s="35" t="s">
        <v>553</v>
      </c>
      <c r="F122" s="36">
        <v>33.910400000000003</v>
      </c>
      <c r="G122" s="22">
        <v>33.909999999999997</v>
      </c>
      <c r="H122" s="20" t="s">
        <v>3</v>
      </c>
      <c r="I122" s="27">
        <v>175.91</v>
      </c>
      <c r="J122" s="26">
        <v>175.91</v>
      </c>
      <c r="K122" s="47">
        <v>0.2009</v>
      </c>
      <c r="L122" s="26">
        <v>211.25</v>
      </c>
      <c r="M122" s="27">
        <f t="shared" ref="M122" si="30">ROUND(G122*L122,2)</f>
        <v>7163.49</v>
      </c>
    </row>
    <row r="123" spans="1:13" ht="76.5" x14ac:dyDescent="0.25">
      <c r="A123" s="38" t="s">
        <v>663</v>
      </c>
      <c r="B123" s="37" t="s">
        <v>71</v>
      </c>
      <c r="C123" s="31" t="s">
        <v>349</v>
      </c>
      <c r="D123" s="21" t="s">
        <v>72</v>
      </c>
      <c r="E123" s="35" t="s">
        <v>556</v>
      </c>
      <c r="F123" s="36">
        <v>84.77600000000001</v>
      </c>
      <c r="G123" s="22">
        <v>84.78</v>
      </c>
      <c r="H123" s="20" t="s">
        <v>1</v>
      </c>
      <c r="I123" s="27">
        <v>33.69</v>
      </c>
      <c r="J123" s="26">
        <v>33.69</v>
      </c>
      <c r="K123" s="47">
        <v>0.2009</v>
      </c>
      <c r="L123" s="26">
        <v>40.46</v>
      </c>
      <c r="M123" s="27">
        <f t="shared" ref="M123" si="31">ROUND(G123*L123,2)</f>
        <v>3430.2</v>
      </c>
    </row>
    <row r="124" spans="1:13" ht="25.5" x14ac:dyDescent="0.25">
      <c r="A124" s="38" t="s">
        <v>664</v>
      </c>
      <c r="B124" s="37" t="s">
        <v>96</v>
      </c>
      <c r="C124" s="31" t="s">
        <v>349</v>
      </c>
      <c r="D124" s="21" t="s">
        <v>97</v>
      </c>
      <c r="E124" s="35" t="s">
        <v>557</v>
      </c>
      <c r="F124" s="36">
        <v>199.79999999999998</v>
      </c>
      <c r="G124" s="22">
        <v>199.8</v>
      </c>
      <c r="H124" s="20" t="s">
        <v>3</v>
      </c>
      <c r="I124" s="27">
        <v>213.7</v>
      </c>
      <c r="J124" s="26">
        <v>213.7</v>
      </c>
      <c r="K124" s="47">
        <v>0.2009</v>
      </c>
      <c r="L124" s="26">
        <v>256.63</v>
      </c>
      <c r="M124" s="27">
        <f t="shared" si="9"/>
        <v>51274.67</v>
      </c>
    </row>
    <row r="125" spans="1:13" ht="25.5" x14ac:dyDescent="0.25">
      <c r="A125" s="38" t="s">
        <v>665</v>
      </c>
      <c r="B125" s="37" t="s">
        <v>190</v>
      </c>
      <c r="C125" s="31" t="s">
        <v>349</v>
      </c>
      <c r="D125" s="21" t="s">
        <v>191</v>
      </c>
      <c r="E125" s="35" t="s">
        <v>558</v>
      </c>
      <c r="F125" s="36">
        <v>3</v>
      </c>
      <c r="G125" s="22">
        <v>3</v>
      </c>
      <c r="H125" s="20" t="s">
        <v>5</v>
      </c>
      <c r="I125" s="27">
        <v>1932.38</v>
      </c>
      <c r="J125" s="26">
        <v>1932.38</v>
      </c>
      <c r="K125" s="47">
        <v>0.2009</v>
      </c>
      <c r="L125" s="26">
        <v>2320.6</v>
      </c>
      <c r="M125" s="27">
        <f t="shared" si="9"/>
        <v>6961.8</v>
      </c>
    </row>
    <row r="126" spans="1:13" ht="38.25" x14ac:dyDescent="0.25">
      <c r="A126" s="38" t="s">
        <v>666</v>
      </c>
      <c r="B126" s="37" t="s">
        <v>18</v>
      </c>
      <c r="C126" s="31" t="s">
        <v>349</v>
      </c>
      <c r="D126" s="21" t="s">
        <v>19</v>
      </c>
      <c r="E126" s="35" t="s">
        <v>563</v>
      </c>
      <c r="F126" s="36">
        <v>146.6</v>
      </c>
      <c r="G126" s="22">
        <v>146.6</v>
      </c>
      <c r="H126" s="20" t="s">
        <v>2</v>
      </c>
      <c r="I126" s="27">
        <v>1.5</v>
      </c>
      <c r="J126" s="26">
        <v>1.5</v>
      </c>
      <c r="K126" s="47">
        <v>0.2009</v>
      </c>
      <c r="L126" s="26">
        <v>1.8</v>
      </c>
      <c r="M126" s="27">
        <f t="shared" ref="M126" si="32">ROUND(G126*L126,2)</f>
        <v>263.88</v>
      </c>
    </row>
    <row r="127" spans="1:13" ht="51" x14ac:dyDescent="0.25">
      <c r="A127" s="38" t="s">
        <v>667</v>
      </c>
      <c r="B127" s="37" t="s">
        <v>109</v>
      </c>
      <c r="C127" s="31" t="s">
        <v>349</v>
      </c>
      <c r="D127" s="21" t="s">
        <v>417</v>
      </c>
      <c r="E127" s="35" t="s">
        <v>560</v>
      </c>
      <c r="F127" s="36">
        <v>58.64</v>
      </c>
      <c r="G127" s="22">
        <v>58.64</v>
      </c>
      <c r="H127" s="20" t="s">
        <v>1</v>
      </c>
      <c r="I127" s="27">
        <v>98.29</v>
      </c>
      <c r="J127" s="26">
        <v>98.29</v>
      </c>
      <c r="K127" s="47">
        <v>0.2009</v>
      </c>
      <c r="L127" s="26">
        <v>118.04</v>
      </c>
      <c r="M127" s="27">
        <f t="shared" si="9"/>
        <v>6921.87</v>
      </c>
    </row>
    <row r="128" spans="1:13" ht="38.25" x14ac:dyDescent="0.25">
      <c r="A128" s="38" t="s">
        <v>668</v>
      </c>
      <c r="B128" s="37" t="s">
        <v>125</v>
      </c>
      <c r="C128" s="31" t="s">
        <v>349</v>
      </c>
      <c r="D128" s="21" t="s">
        <v>126</v>
      </c>
      <c r="E128" s="35" t="s">
        <v>561</v>
      </c>
      <c r="F128" s="36">
        <v>137.80399999999997</v>
      </c>
      <c r="G128" s="22">
        <v>137.80000000000001</v>
      </c>
      <c r="H128" s="20" t="s">
        <v>1</v>
      </c>
      <c r="I128" s="27">
        <v>7.64</v>
      </c>
      <c r="J128" s="26">
        <v>7.64</v>
      </c>
      <c r="K128" s="47">
        <v>0.2009</v>
      </c>
      <c r="L128" s="26">
        <v>9.17</v>
      </c>
      <c r="M128" s="27">
        <f t="shared" si="9"/>
        <v>1263.6300000000001</v>
      </c>
    </row>
    <row r="129" spans="1:13" ht="25.5" x14ac:dyDescent="0.25">
      <c r="A129" s="38" t="s">
        <v>669</v>
      </c>
      <c r="B129" s="37" t="s">
        <v>129</v>
      </c>
      <c r="C129" s="31" t="s">
        <v>349</v>
      </c>
      <c r="D129" s="21" t="s">
        <v>130</v>
      </c>
      <c r="E129" s="35" t="s">
        <v>562</v>
      </c>
      <c r="F129" s="36">
        <v>137.80399999999997</v>
      </c>
      <c r="G129" s="22">
        <v>137.80000000000001</v>
      </c>
      <c r="H129" s="20" t="s">
        <v>1</v>
      </c>
      <c r="I129" s="27">
        <v>30.1</v>
      </c>
      <c r="J129" s="26">
        <v>30.1</v>
      </c>
      <c r="K129" s="47">
        <v>0.2009</v>
      </c>
      <c r="L129" s="26">
        <v>36.15</v>
      </c>
      <c r="M129" s="27">
        <f t="shared" si="9"/>
        <v>4981.47</v>
      </c>
    </row>
    <row r="130" spans="1:13" ht="38.25" x14ac:dyDescent="0.25">
      <c r="A130" s="38" t="s">
        <v>670</v>
      </c>
      <c r="B130" s="37" t="s">
        <v>178</v>
      </c>
      <c r="C130" s="31" t="s">
        <v>349</v>
      </c>
      <c r="D130" s="21" t="s">
        <v>1233</v>
      </c>
      <c r="E130" s="35" t="s">
        <v>562</v>
      </c>
      <c r="F130" s="36">
        <v>137.80399999999997</v>
      </c>
      <c r="G130" s="22">
        <v>137.80000000000001</v>
      </c>
      <c r="H130" s="20" t="s">
        <v>1</v>
      </c>
      <c r="I130" s="27">
        <v>38.299999999999997</v>
      </c>
      <c r="J130" s="26">
        <v>38.299999999999997</v>
      </c>
      <c r="K130" s="47">
        <v>0.2009</v>
      </c>
      <c r="L130" s="26">
        <v>45.99</v>
      </c>
      <c r="M130" s="27">
        <f t="shared" si="9"/>
        <v>6337.42</v>
      </c>
    </row>
    <row r="131" spans="1:13" ht="216.75" x14ac:dyDescent="0.25">
      <c r="A131" s="38" t="s">
        <v>671</v>
      </c>
      <c r="B131" s="37">
        <v>102362</v>
      </c>
      <c r="C131" s="31" t="s">
        <v>762</v>
      </c>
      <c r="D131" s="21" t="s">
        <v>421</v>
      </c>
      <c r="E131" s="35" t="s">
        <v>794</v>
      </c>
      <c r="F131" s="36">
        <v>674.3599999999999</v>
      </c>
      <c r="G131" s="22">
        <v>674.36</v>
      </c>
      <c r="H131" s="20" t="s">
        <v>1</v>
      </c>
      <c r="I131" s="27">
        <v>179.44</v>
      </c>
      <c r="J131" s="26">
        <v>179.44</v>
      </c>
      <c r="K131" s="47">
        <v>0.2009</v>
      </c>
      <c r="L131" s="26">
        <v>215.49</v>
      </c>
      <c r="M131" s="27">
        <f t="shared" si="9"/>
        <v>145317.84</v>
      </c>
    </row>
    <row r="132" spans="1:13" ht="51" x14ac:dyDescent="0.25">
      <c r="A132" s="38" t="s">
        <v>672</v>
      </c>
      <c r="B132" s="48" t="s">
        <v>380</v>
      </c>
      <c r="C132" s="31" t="s">
        <v>398</v>
      </c>
      <c r="D132" s="21" t="s">
        <v>381</v>
      </c>
      <c r="E132" s="35" t="s">
        <v>777</v>
      </c>
      <c r="F132" s="41">
        <v>660.02</v>
      </c>
      <c r="G132" s="22">
        <v>660.02</v>
      </c>
      <c r="H132" s="20" t="s">
        <v>1</v>
      </c>
      <c r="I132" s="27">
        <v>13.23</v>
      </c>
      <c r="J132" s="26">
        <v>13.23</v>
      </c>
      <c r="K132" s="47">
        <v>0.2009</v>
      </c>
      <c r="L132" s="26">
        <v>15.89</v>
      </c>
      <c r="M132" s="27">
        <f t="shared" ref="M132" si="33">ROUND(G132*L132,2)</f>
        <v>10487.72</v>
      </c>
    </row>
    <row r="133" spans="1:13" ht="38.25" x14ac:dyDescent="0.25">
      <c r="A133" s="38" t="s">
        <v>690</v>
      </c>
      <c r="B133" s="37" t="s">
        <v>152</v>
      </c>
      <c r="C133" s="31" t="s">
        <v>349</v>
      </c>
      <c r="D133" s="21" t="s">
        <v>153</v>
      </c>
      <c r="E133" s="35" t="s">
        <v>673</v>
      </c>
      <c r="F133" s="36">
        <v>5.4</v>
      </c>
      <c r="G133" s="22">
        <v>5.4</v>
      </c>
      <c r="H133" s="20" t="s">
        <v>1</v>
      </c>
      <c r="I133" s="27">
        <v>1043.58</v>
      </c>
      <c r="J133" s="26">
        <v>1043.58</v>
      </c>
      <c r="K133" s="47">
        <v>0.2009</v>
      </c>
      <c r="L133" s="26">
        <v>1253.24</v>
      </c>
      <c r="M133" s="27">
        <f t="shared" ref="M133:M135" si="34">ROUND(G133*L133,2)</f>
        <v>6767.5</v>
      </c>
    </row>
    <row r="134" spans="1:13" ht="38.25" x14ac:dyDescent="0.25">
      <c r="A134" s="38" t="s">
        <v>784</v>
      </c>
      <c r="B134" s="37" t="s">
        <v>181</v>
      </c>
      <c r="C134" s="31" t="s">
        <v>349</v>
      </c>
      <c r="D134" s="21" t="s">
        <v>1234</v>
      </c>
      <c r="E134" s="35" t="s">
        <v>791</v>
      </c>
      <c r="F134" s="41">
        <v>6.21</v>
      </c>
      <c r="G134" s="22">
        <v>6.21</v>
      </c>
      <c r="H134" s="20" t="s">
        <v>1</v>
      </c>
      <c r="I134" s="27">
        <v>51.9</v>
      </c>
      <c r="J134" s="26">
        <v>51.9</v>
      </c>
      <c r="K134" s="47">
        <v>0.2009</v>
      </c>
      <c r="L134" s="26">
        <v>62.33</v>
      </c>
      <c r="M134" s="27">
        <f t="shared" si="34"/>
        <v>387.07</v>
      </c>
    </row>
    <row r="135" spans="1:13" ht="25.5" x14ac:dyDescent="0.25">
      <c r="A135" s="38" t="s">
        <v>797</v>
      </c>
      <c r="B135" s="37" t="s">
        <v>459</v>
      </c>
      <c r="C135" s="31" t="s">
        <v>423</v>
      </c>
      <c r="D135" s="21" t="s">
        <v>460</v>
      </c>
      <c r="E135" s="35" t="s">
        <v>594</v>
      </c>
      <c r="F135" s="36">
        <v>6</v>
      </c>
      <c r="G135" s="22">
        <v>6</v>
      </c>
      <c r="H135" s="20" t="s">
        <v>1</v>
      </c>
      <c r="I135" s="27">
        <v>4.2699999999999996</v>
      </c>
      <c r="J135" s="26">
        <v>4.2699999999999996</v>
      </c>
      <c r="K135" s="47">
        <v>0.2009</v>
      </c>
      <c r="L135" s="26">
        <v>5.13</v>
      </c>
      <c r="M135" s="27">
        <f t="shared" si="34"/>
        <v>30.78</v>
      </c>
    </row>
    <row r="136" spans="1:13" x14ac:dyDescent="0.25">
      <c r="A136" s="23" t="s">
        <v>396</v>
      </c>
      <c r="B136" s="34" t="s">
        <v>481</v>
      </c>
      <c r="C136" s="30"/>
      <c r="D136" s="24"/>
      <c r="E136" s="24"/>
      <c r="F136" s="23"/>
      <c r="G136" s="24"/>
      <c r="H136" s="24"/>
      <c r="I136" s="24"/>
      <c r="J136" s="25"/>
      <c r="K136" s="25"/>
      <c r="L136" s="25"/>
      <c r="M136" s="25">
        <f>SUM(M137:M145)</f>
        <v>230193.31</v>
      </c>
    </row>
    <row r="137" spans="1:13" ht="89.25" x14ac:dyDescent="0.25">
      <c r="A137" s="38" t="s">
        <v>674</v>
      </c>
      <c r="B137" s="37" t="s">
        <v>505</v>
      </c>
      <c r="C137" s="31" t="s">
        <v>478</v>
      </c>
      <c r="D137" s="21" t="s">
        <v>508</v>
      </c>
      <c r="E137" s="35" t="s">
        <v>798</v>
      </c>
      <c r="F137" s="36">
        <v>6</v>
      </c>
      <c r="G137" s="22">
        <v>6</v>
      </c>
      <c r="H137" s="20" t="s">
        <v>477</v>
      </c>
      <c r="I137" s="27">
        <v>2031.2199999999998</v>
      </c>
      <c r="J137" s="26">
        <v>2031.2199999999998</v>
      </c>
      <c r="K137" s="47">
        <v>0.2009</v>
      </c>
      <c r="L137" s="26">
        <v>2439.29</v>
      </c>
      <c r="M137" s="27">
        <f t="shared" ref="M137:M145" si="35">ROUND(G137*L137,2)</f>
        <v>14635.74</v>
      </c>
    </row>
    <row r="138" spans="1:13" ht="38.25" x14ac:dyDescent="0.25">
      <c r="A138" s="38" t="s">
        <v>681</v>
      </c>
      <c r="B138" s="37" t="s">
        <v>462</v>
      </c>
      <c r="C138" s="31" t="s">
        <v>423</v>
      </c>
      <c r="D138" s="21" t="s">
        <v>758</v>
      </c>
      <c r="E138" s="35" t="s">
        <v>798</v>
      </c>
      <c r="F138" s="36">
        <v>14</v>
      </c>
      <c r="G138" s="22">
        <v>14</v>
      </c>
      <c r="H138" s="20" t="s">
        <v>0</v>
      </c>
      <c r="I138" s="27">
        <v>1354.07</v>
      </c>
      <c r="J138" s="26">
        <v>1354.07</v>
      </c>
      <c r="K138" s="47">
        <v>0.2009</v>
      </c>
      <c r="L138" s="26">
        <v>1626.1</v>
      </c>
      <c r="M138" s="27">
        <f t="shared" si="35"/>
        <v>22765.4</v>
      </c>
    </row>
    <row r="139" spans="1:13" ht="25.5" x14ac:dyDescent="0.25">
      <c r="A139" s="38" t="s">
        <v>682</v>
      </c>
      <c r="B139" s="37" t="s">
        <v>16</v>
      </c>
      <c r="C139" s="31" t="s">
        <v>349</v>
      </c>
      <c r="D139" s="21" t="s">
        <v>17</v>
      </c>
      <c r="E139" s="35" t="s">
        <v>798</v>
      </c>
      <c r="F139" s="36">
        <v>733.85</v>
      </c>
      <c r="G139" s="22">
        <v>733.85</v>
      </c>
      <c r="H139" s="20" t="s">
        <v>2</v>
      </c>
      <c r="I139" s="27">
        <v>1.5</v>
      </c>
      <c r="J139" s="26">
        <v>1.5</v>
      </c>
      <c r="K139" s="47">
        <v>0.2009</v>
      </c>
      <c r="L139" s="26">
        <v>1.8</v>
      </c>
      <c r="M139" s="27">
        <f t="shared" si="35"/>
        <v>1320.93</v>
      </c>
    </row>
    <row r="140" spans="1:13" ht="76.5" x14ac:dyDescent="0.25">
      <c r="A140" s="38" t="s">
        <v>683</v>
      </c>
      <c r="B140" s="37" t="s">
        <v>314</v>
      </c>
      <c r="C140" s="31" t="s">
        <v>349</v>
      </c>
      <c r="D140" s="21" t="s">
        <v>315</v>
      </c>
      <c r="E140" s="35" t="s">
        <v>798</v>
      </c>
      <c r="F140" s="36">
        <v>414.11</v>
      </c>
      <c r="G140" s="22">
        <v>414.11</v>
      </c>
      <c r="H140" s="20" t="s">
        <v>2</v>
      </c>
      <c r="I140" s="27">
        <v>167.65</v>
      </c>
      <c r="J140" s="26">
        <v>167.65</v>
      </c>
      <c r="K140" s="47">
        <v>0.2009</v>
      </c>
      <c r="L140" s="26">
        <v>201.33</v>
      </c>
      <c r="M140" s="27">
        <f t="shared" si="35"/>
        <v>83372.77</v>
      </c>
    </row>
    <row r="141" spans="1:13" ht="38.25" x14ac:dyDescent="0.25">
      <c r="A141" s="38" t="s">
        <v>684</v>
      </c>
      <c r="B141" s="37" t="s">
        <v>454</v>
      </c>
      <c r="C141" s="31" t="s">
        <v>423</v>
      </c>
      <c r="D141" s="21" t="s">
        <v>455</v>
      </c>
      <c r="E141" s="35" t="s">
        <v>798</v>
      </c>
      <c r="F141" s="36">
        <v>319.74</v>
      </c>
      <c r="G141" s="22">
        <v>319.74</v>
      </c>
      <c r="H141" s="20" t="s">
        <v>2</v>
      </c>
      <c r="I141" s="27">
        <v>178.61</v>
      </c>
      <c r="J141" s="26">
        <v>178.61</v>
      </c>
      <c r="K141" s="47">
        <v>0.2009</v>
      </c>
      <c r="L141" s="26">
        <v>214.49</v>
      </c>
      <c r="M141" s="27">
        <f t="shared" si="35"/>
        <v>68581.03</v>
      </c>
    </row>
    <row r="142" spans="1:13" ht="51" x14ac:dyDescent="0.25">
      <c r="A142" s="38" t="s">
        <v>685</v>
      </c>
      <c r="B142" s="37" t="s">
        <v>456</v>
      </c>
      <c r="C142" s="31" t="s">
        <v>423</v>
      </c>
      <c r="D142" s="21" t="s">
        <v>757</v>
      </c>
      <c r="E142" s="35" t="s">
        <v>798</v>
      </c>
      <c r="F142" s="36">
        <v>319.74</v>
      </c>
      <c r="G142" s="22">
        <v>319.74</v>
      </c>
      <c r="H142" s="20" t="s">
        <v>2</v>
      </c>
      <c r="I142" s="27">
        <v>94.15</v>
      </c>
      <c r="J142" s="26">
        <v>94.15</v>
      </c>
      <c r="K142" s="47">
        <v>0.2009</v>
      </c>
      <c r="L142" s="26">
        <v>113.06</v>
      </c>
      <c r="M142" s="27">
        <f t="shared" si="35"/>
        <v>36149.800000000003</v>
      </c>
    </row>
    <row r="143" spans="1:13" ht="38.25" x14ac:dyDescent="0.25">
      <c r="A143" s="38" t="s">
        <v>686</v>
      </c>
      <c r="B143" s="37" t="s">
        <v>43</v>
      </c>
      <c r="C143" s="31" t="s">
        <v>349</v>
      </c>
      <c r="D143" s="21" t="s">
        <v>44</v>
      </c>
      <c r="E143" s="35" t="s">
        <v>800</v>
      </c>
      <c r="F143" s="36">
        <v>61.070266078252139</v>
      </c>
      <c r="G143" s="22">
        <v>61.07</v>
      </c>
      <c r="H143" s="20" t="s">
        <v>3</v>
      </c>
      <c r="I143" s="27">
        <v>6.44</v>
      </c>
      <c r="J143" s="26">
        <v>6.44</v>
      </c>
      <c r="K143" s="47">
        <v>0.2009</v>
      </c>
      <c r="L143" s="26">
        <v>7.73</v>
      </c>
      <c r="M143" s="27">
        <f t="shared" ref="M143:M144" si="36">ROUND(G143*L143,2)</f>
        <v>472.07</v>
      </c>
    </row>
    <row r="144" spans="1:13" ht="51" x14ac:dyDescent="0.25">
      <c r="A144" s="38" t="s">
        <v>799</v>
      </c>
      <c r="B144" s="37" t="s">
        <v>47</v>
      </c>
      <c r="C144" s="31" t="s">
        <v>349</v>
      </c>
      <c r="D144" s="21" t="s">
        <v>48</v>
      </c>
      <c r="E144" s="35" t="s">
        <v>800</v>
      </c>
      <c r="F144" s="36">
        <v>61.070266078252139</v>
      </c>
      <c r="G144" s="22">
        <v>61.07</v>
      </c>
      <c r="H144" s="20" t="s">
        <v>3</v>
      </c>
      <c r="I144" s="27">
        <v>39.06</v>
      </c>
      <c r="J144" s="26">
        <v>39.06</v>
      </c>
      <c r="K144" s="47">
        <v>0.2009</v>
      </c>
      <c r="L144" s="26">
        <v>46.91</v>
      </c>
      <c r="M144" s="27">
        <f t="shared" si="36"/>
        <v>2864.79</v>
      </c>
    </row>
    <row r="145" spans="1:13" ht="25.5" x14ac:dyDescent="0.25">
      <c r="A145" s="38" t="s">
        <v>801</v>
      </c>
      <c r="B145" s="37" t="s">
        <v>459</v>
      </c>
      <c r="C145" s="31" t="s">
        <v>423</v>
      </c>
      <c r="D145" s="21" t="s">
        <v>460</v>
      </c>
      <c r="E145" s="35" t="s">
        <v>594</v>
      </c>
      <c r="F145" s="36">
        <v>6</v>
      </c>
      <c r="G145" s="22">
        <v>6</v>
      </c>
      <c r="H145" s="20" t="s">
        <v>1</v>
      </c>
      <c r="I145" s="27">
        <v>4.2699999999999996</v>
      </c>
      <c r="J145" s="26">
        <v>4.2699999999999996</v>
      </c>
      <c r="K145" s="47">
        <v>0.2009</v>
      </c>
      <c r="L145" s="26">
        <v>5.13</v>
      </c>
      <c r="M145" s="27">
        <f t="shared" si="35"/>
        <v>30.78</v>
      </c>
    </row>
    <row r="146" spans="1:13" x14ac:dyDescent="0.25">
      <c r="A146" s="23" t="s">
        <v>397</v>
      </c>
      <c r="B146" s="34" t="s">
        <v>1225</v>
      </c>
      <c r="C146" s="30"/>
      <c r="D146" s="24"/>
      <c r="E146" s="24"/>
      <c r="F146" s="23"/>
      <c r="G146" s="24"/>
      <c r="H146" s="24"/>
      <c r="I146" s="24"/>
      <c r="J146" s="25"/>
      <c r="K146" s="25"/>
      <c r="L146" s="25"/>
      <c r="M146" s="25">
        <f>SUM(M147:M172)</f>
        <v>621695.81999999995</v>
      </c>
    </row>
    <row r="147" spans="1:13" ht="63.75" x14ac:dyDescent="0.25">
      <c r="A147" s="38" t="s">
        <v>675</v>
      </c>
      <c r="B147" s="37" t="s">
        <v>24</v>
      </c>
      <c r="C147" s="31" t="s">
        <v>349</v>
      </c>
      <c r="D147" s="21" t="s">
        <v>25</v>
      </c>
      <c r="E147" s="35" t="s">
        <v>802</v>
      </c>
      <c r="F147" s="36">
        <v>1773.8799999999999</v>
      </c>
      <c r="G147" s="22">
        <v>1773.88</v>
      </c>
      <c r="H147" s="20" t="s">
        <v>1</v>
      </c>
      <c r="I147" s="27">
        <v>31.86</v>
      </c>
      <c r="J147" s="26">
        <v>31.86</v>
      </c>
      <c r="K147" s="47">
        <v>0.2009</v>
      </c>
      <c r="L147" s="26">
        <v>38.26</v>
      </c>
      <c r="M147" s="27">
        <f t="shared" ref="M147:M153" si="37">ROUND(G147*L147,2)</f>
        <v>67868.649999999994</v>
      </c>
    </row>
    <row r="148" spans="1:13" ht="63.75" x14ac:dyDescent="0.25">
      <c r="A148" s="38" t="s">
        <v>676</v>
      </c>
      <c r="B148" s="37" t="s">
        <v>41</v>
      </c>
      <c r="C148" s="31" t="s">
        <v>349</v>
      </c>
      <c r="D148" s="21" t="s">
        <v>42</v>
      </c>
      <c r="E148" s="35" t="s">
        <v>519</v>
      </c>
      <c r="F148" s="36">
        <v>106.43279999999999</v>
      </c>
      <c r="G148" s="22">
        <v>106.43</v>
      </c>
      <c r="H148" s="20" t="s">
        <v>3</v>
      </c>
      <c r="I148" s="27">
        <v>18.170000000000002</v>
      </c>
      <c r="J148" s="26">
        <v>18.170000000000002</v>
      </c>
      <c r="K148" s="47">
        <v>0.2009</v>
      </c>
      <c r="L148" s="26">
        <v>21.82</v>
      </c>
      <c r="M148" s="27">
        <f t="shared" si="37"/>
        <v>2322.3000000000002</v>
      </c>
    </row>
    <row r="149" spans="1:13" ht="51" x14ac:dyDescent="0.25">
      <c r="A149" s="38" t="s">
        <v>677</v>
      </c>
      <c r="B149" s="37" t="s">
        <v>37</v>
      </c>
      <c r="C149" s="31" t="s">
        <v>349</v>
      </c>
      <c r="D149" s="21" t="s">
        <v>38</v>
      </c>
      <c r="E149" s="35" t="s">
        <v>475</v>
      </c>
      <c r="F149" s="36">
        <v>106.43279999999999</v>
      </c>
      <c r="G149" s="22">
        <v>106.43</v>
      </c>
      <c r="H149" s="20" t="s">
        <v>3</v>
      </c>
      <c r="I149" s="27">
        <v>21.58</v>
      </c>
      <c r="J149" s="26">
        <v>21.58</v>
      </c>
      <c r="K149" s="47">
        <v>0.2009</v>
      </c>
      <c r="L149" s="26">
        <v>25.92</v>
      </c>
      <c r="M149" s="27">
        <f t="shared" si="37"/>
        <v>2758.67</v>
      </c>
    </row>
    <row r="150" spans="1:13" ht="89.25" x14ac:dyDescent="0.25">
      <c r="A150" s="38" t="s">
        <v>678</v>
      </c>
      <c r="B150" s="37">
        <v>97625</v>
      </c>
      <c r="C150" s="31" t="s">
        <v>762</v>
      </c>
      <c r="D150" s="21" t="s">
        <v>415</v>
      </c>
      <c r="E150" s="35" t="s">
        <v>764</v>
      </c>
      <c r="F150" s="36">
        <v>4.4006400000000001</v>
      </c>
      <c r="G150" s="22">
        <v>4.4000000000000004</v>
      </c>
      <c r="H150" s="20" t="s">
        <v>3</v>
      </c>
      <c r="I150" s="27">
        <v>53.86</v>
      </c>
      <c r="J150" s="26">
        <v>53.86</v>
      </c>
      <c r="K150" s="47">
        <v>0.2009</v>
      </c>
      <c r="L150" s="26">
        <v>64.680000000000007</v>
      </c>
      <c r="M150" s="27">
        <f t="shared" si="37"/>
        <v>284.58999999999997</v>
      </c>
    </row>
    <row r="151" spans="1:13" ht="63.75" x14ac:dyDescent="0.25">
      <c r="A151" s="38" t="s">
        <v>679</v>
      </c>
      <c r="B151" s="37" t="s">
        <v>41</v>
      </c>
      <c r="C151" s="31" t="s">
        <v>349</v>
      </c>
      <c r="D151" s="21" t="s">
        <v>42</v>
      </c>
      <c r="E151" s="35" t="s">
        <v>765</v>
      </c>
      <c r="F151" s="36">
        <v>8.8012800000000002</v>
      </c>
      <c r="G151" s="22">
        <v>8.8000000000000007</v>
      </c>
      <c r="H151" s="20" t="s">
        <v>3</v>
      </c>
      <c r="I151" s="27">
        <v>18.170000000000002</v>
      </c>
      <c r="J151" s="26">
        <v>18.170000000000002</v>
      </c>
      <c r="K151" s="47">
        <v>0.2009</v>
      </c>
      <c r="L151" s="26">
        <v>21.82</v>
      </c>
      <c r="M151" s="27">
        <f t="shared" si="37"/>
        <v>192.02</v>
      </c>
    </row>
    <row r="152" spans="1:13" ht="38.25" x14ac:dyDescent="0.25">
      <c r="A152" s="38" t="s">
        <v>680</v>
      </c>
      <c r="B152" s="37" t="s">
        <v>39</v>
      </c>
      <c r="C152" s="31" t="s">
        <v>349</v>
      </c>
      <c r="D152" s="21" t="s">
        <v>40</v>
      </c>
      <c r="E152" s="35" t="s">
        <v>525</v>
      </c>
      <c r="F152" s="36">
        <v>8.8012800000000002</v>
      </c>
      <c r="G152" s="22">
        <v>8.8000000000000007</v>
      </c>
      <c r="H152" s="20" t="s">
        <v>3</v>
      </c>
      <c r="I152" s="27">
        <v>57.14</v>
      </c>
      <c r="J152" s="26">
        <v>57.14</v>
      </c>
      <c r="K152" s="47">
        <v>0.2009</v>
      </c>
      <c r="L152" s="26">
        <v>68.62</v>
      </c>
      <c r="M152" s="27">
        <f t="shared" si="37"/>
        <v>603.86</v>
      </c>
    </row>
    <row r="153" spans="1:13" ht="89.25" x14ac:dyDescent="0.25">
      <c r="A153" s="38" t="s">
        <v>691</v>
      </c>
      <c r="B153" s="37" t="s">
        <v>520</v>
      </c>
      <c r="C153" s="31" t="s">
        <v>478</v>
      </c>
      <c r="D153" s="21" t="s">
        <v>522</v>
      </c>
      <c r="E153" s="35" t="s">
        <v>523</v>
      </c>
      <c r="F153" s="36">
        <v>4.4432500000000008</v>
      </c>
      <c r="G153" s="22">
        <v>4.4400000000000004</v>
      </c>
      <c r="H153" s="20" t="s">
        <v>3</v>
      </c>
      <c r="I153" s="27">
        <v>454.2</v>
      </c>
      <c r="J153" s="26">
        <v>454.2</v>
      </c>
      <c r="K153" s="47">
        <v>0.2009</v>
      </c>
      <c r="L153" s="26">
        <v>545.45000000000005</v>
      </c>
      <c r="M153" s="27">
        <f t="shared" si="37"/>
        <v>2421.8000000000002</v>
      </c>
    </row>
    <row r="154" spans="1:13" ht="63.75" x14ac:dyDescent="0.25">
      <c r="A154" s="38" t="s">
        <v>695</v>
      </c>
      <c r="B154" s="37" t="s">
        <v>41</v>
      </c>
      <c r="C154" s="31" t="s">
        <v>349</v>
      </c>
      <c r="D154" s="21" t="s">
        <v>42</v>
      </c>
      <c r="E154" s="35" t="s">
        <v>1228</v>
      </c>
      <c r="F154" s="36">
        <v>8.8865000000000016</v>
      </c>
      <c r="G154" s="22">
        <v>8.89</v>
      </c>
      <c r="H154" s="20" t="s">
        <v>3</v>
      </c>
      <c r="I154" s="27">
        <v>18.170000000000002</v>
      </c>
      <c r="J154" s="26">
        <v>18.170000000000002</v>
      </c>
      <c r="K154" s="47">
        <v>0.2009</v>
      </c>
      <c r="L154" s="26">
        <v>21.82</v>
      </c>
      <c r="M154" s="27">
        <f t="shared" ref="M154:M155" si="38">ROUND(G154*L154,2)</f>
        <v>193.98</v>
      </c>
    </row>
    <row r="155" spans="1:13" ht="38.25" x14ac:dyDescent="0.25">
      <c r="A155" s="38" t="s">
        <v>696</v>
      </c>
      <c r="B155" s="37" t="s">
        <v>37</v>
      </c>
      <c r="C155" s="31" t="s">
        <v>349</v>
      </c>
      <c r="D155" s="21" t="s">
        <v>38</v>
      </c>
      <c r="E155" s="35" t="s">
        <v>1229</v>
      </c>
      <c r="F155" s="36">
        <v>8.8865000000000016</v>
      </c>
      <c r="G155" s="22">
        <v>8.89</v>
      </c>
      <c r="H155" s="20" t="s">
        <v>3</v>
      </c>
      <c r="I155" s="27">
        <v>21.58</v>
      </c>
      <c r="J155" s="26">
        <v>21.58</v>
      </c>
      <c r="K155" s="47">
        <v>0.2009</v>
      </c>
      <c r="L155" s="26">
        <v>25.92</v>
      </c>
      <c r="M155" s="27">
        <f t="shared" si="38"/>
        <v>230.43</v>
      </c>
    </row>
    <row r="156" spans="1:13" ht="38.25" x14ac:dyDescent="0.25">
      <c r="A156" s="38" t="s">
        <v>697</v>
      </c>
      <c r="B156" s="37" t="s">
        <v>20</v>
      </c>
      <c r="C156" s="31" t="s">
        <v>349</v>
      </c>
      <c r="D156" s="21" t="s">
        <v>21</v>
      </c>
      <c r="E156" s="35" t="s">
        <v>803</v>
      </c>
      <c r="F156" s="36">
        <v>2971.83</v>
      </c>
      <c r="G156" s="22">
        <v>2971.83</v>
      </c>
      <c r="H156" s="20" t="s">
        <v>1</v>
      </c>
      <c r="I156" s="27">
        <v>1.88</v>
      </c>
      <c r="J156" s="26">
        <v>1.88</v>
      </c>
      <c r="K156" s="47">
        <v>0.2009</v>
      </c>
      <c r="L156" s="26">
        <v>2.2599999999999998</v>
      </c>
      <c r="M156" s="27">
        <f t="shared" ref="M156:M179" si="39">ROUND(G156*L156,2)</f>
        <v>6716.34</v>
      </c>
    </row>
    <row r="157" spans="1:13" ht="51" x14ac:dyDescent="0.25">
      <c r="A157" s="38" t="s">
        <v>83</v>
      </c>
      <c r="B157" s="37" t="s">
        <v>330</v>
      </c>
      <c r="C157" s="31" t="s">
        <v>349</v>
      </c>
      <c r="D157" s="21" t="s">
        <v>331</v>
      </c>
      <c r="E157" s="35" t="s">
        <v>565</v>
      </c>
      <c r="F157" s="36">
        <v>2971.83</v>
      </c>
      <c r="G157" s="22">
        <v>2971.83</v>
      </c>
      <c r="H157" s="20" t="s">
        <v>1</v>
      </c>
      <c r="I157" s="27">
        <v>25.52</v>
      </c>
      <c r="J157" s="26">
        <v>25.52</v>
      </c>
      <c r="K157" s="47">
        <v>0.2009</v>
      </c>
      <c r="L157" s="26">
        <v>30.65</v>
      </c>
      <c r="M157" s="27">
        <f t="shared" si="39"/>
        <v>91086.59</v>
      </c>
    </row>
    <row r="158" spans="1:13" ht="51" x14ac:dyDescent="0.25">
      <c r="A158" s="38" t="s">
        <v>698</v>
      </c>
      <c r="B158" s="37" t="s">
        <v>45</v>
      </c>
      <c r="C158" s="31" t="s">
        <v>349</v>
      </c>
      <c r="D158" s="21" t="s">
        <v>46</v>
      </c>
      <c r="E158" s="35" t="s">
        <v>566</v>
      </c>
      <c r="F158" s="36">
        <v>297.18299999999999</v>
      </c>
      <c r="G158" s="22">
        <v>297.18</v>
      </c>
      <c r="H158" s="20" t="s">
        <v>3</v>
      </c>
      <c r="I158" s="27">
        <v>29.32</v>
      </c>
      <c r="J158" s="26">
        <v>29.32</v>
      </c>
      <c r="K158" s="47">
        <v>0.2009</v>
      </c>
      <c r="L158" s="26">
        <v>35.21</v>
      </c>
      <c r="M158" s="27">
        <f t="shared" si="39"/>
        <v>10463.709999999999</v>
      </c>
    </row>
    <row r="159" spans="1:13" ht="76.5" x14ac:dyDescent="0.25">
      <c r="A159" s="38" t="s">
        <v>699</v>
      </c>
      <c r="B159" s="37">
        <v>88321</v>
      </c>
      <c r="C159" s="31" t="s">
        <v>762</v>
      </c>
      <c r="D159" s="21" t="s">
        <v>365</v>
      </c>
      <c r="E159" s="35" t="s">
        <v>785</v>
      </c>
      <c r="F159" s="36">
        <v>80</v>
      </c>
      <c r="G159" s="22">
        <v>80</v>
      </c>
      <c r="H159" s="20" t="s">
        <v>4</v>
      </c>
      <c r="I159" s="27">
        <v>63.71</v>
      </c>
      <c r="J159" s="26">
        <v>63.71</v>
      </c>
      <c r="K159" s="47">
        <v>0.2009</v>
      </c>
      <c r="L159" s="26">
        <v>76.510000000000005</v>
      </c>
      <c r="M159" s="27">
        <f t="shared" ref="M159" si="40">ROUND(G159*L159,2)</f>
        <v>6120.8</v>
      </c>
    </row>
    <row r="160" spans="1:13" ht="51" x14ac:dyDescent="0.25">
      <c r="A160" s="38" t="s">
        <v>700</v>
      </c>
      <c r="B160" s="37" t="s">
        <v>1244</v>
      </c>
      <c r="C160" s="31" t="s">
        <v>478</v>
      </c>
      <c r="D160" s="21" t="s">
        <v>1247</v>
      </c>
      <c r="E160" s="54" t="s">
        <v>772</v>
      </c>
      <c r="F160" s="36">
        <v>1</v>
      </c>
      <c r="G160" s="22">
        <v>1</v>
      </c>
      <c r="H160" s="20" t="s">
        <v>477</v>
      </c>
      <c r="I160" s="27">
        <v>3491.74</v>
      </c>
      <c r="J160" s="26">
        <v>3491.74</v>
      </c>
      <c r="K160" s="47">
        <v>0.2009</v>
      </c>
      <c r="L160" s="26">
        <v>4193.2299999999996</v>
      </c>
      <c r="M160" s="27">
        <f t="shared" ref="M160" si="41">ROUND(G160*L160,2)</f>
        <v>4193.2299999999996</v>
      </c>
    </row>
    <row r="161" spans="1:13" ht="25.5" x14ac:dyDescent="0.25">
      <c r="A161" s="38" t="s">
        <v>701</v>
      </c>
      <c r="B161" s="37" t="s">
        <v>328</v>
      </c>
      <c r="C161" s="31" t="s">
        <v>349</v>
      </c>
      <c r="D161" s="21" t="s">
        <v>329</v>
      </c>
      <c r="E161" s="35" t="s">
        <v>564</v>
      </c>
      <c r="F161" s="36">
        <v>297.18299999999999</v>
      </c>
      <c r="G161" s="22">
        <v>297.18</v>
      </c>
      <c r="H161" s="20" t="s">
        <v>3</v>
      </c>
      <c r="I161" s="27">
        <v>271.33999999999997</v>
      </c>
      <c r="J161" s="26">
        <v>271.33999999999997</v>
      </c>
      <c r="K161" s="47">
        <v>0.2009</v>
      </c>
      <c r="L161" s="26">
        <v>325.85000000000002</v>
      </c>
      <c r="M161" s="27">
        <f t="shared" si="39"/>
        <v>96836.1</v>
      </c>
    </row>
    <row r="162" spans="1:13" ht="25.5" x14ac:dyDescent="0.25">
      <c r="A162" s="38" t="s">
        <v>84</v>
      </c>
      <c r="B162" s="37" t="s">
        <v>336</v>
      </c>
      <c r="C162" s="31" t="s">
        <v>349</v>
      </c>
      <c r="D162" s="21" t="s">
        <v>337</v>
      </c>
      <c r="E162" s="35" t="s">
        <v>567</v>
      </c>
      <c r="F162" s="36">
        <v>2971.83</v>
      </c>
      <c r="G162" s="22">
        <v>2971.83</v>
      </c>
      <c r="H162" s="20" t="s">
        <v>1</v>
      </c>
      <c r="I162" s="27">
        <v>13.7</v>
      </c>
      <c r="J162" s="26">
        <v>13.7</v>
      </c>
      <c r="K162" s="47">
        <v>0.2009</v>
      </c>
      <c r="L162" s="26">
        <v>16.45</v>
      </c>
      <c r="M162" s="27">
        <f t="shared" si="39"/>
        <v>48886.6</v>
      </c>
    </row>
    <row r="163" spans="1:13" ht="25.5" x14ac:dyDescent="0.25">
      <c r="A163" s="38" t="s">
        <v>773</v>
      </c>
      <c r="B163" s="37" t="s">
        <v>334</v>
      </c>
      <c r="C163" s="31" t="s">
        <v>349</v>
      </c>
      <c r="D163" s="21" t="s">
        <v>335</v>
      </c>
      <c r="E163" s="35" t="s">
        <v>567</v>
      </c>
      <c r="F163" s="36">
        <v>2971.83</v>
      </c>
      <c r="G163" s="22">
        <v>2971.83</v>
      </c>
      <c r="H163" s="20" t="s">
        <v>1</v>
      </c>
      <c r="I163" s="27">
        <v>6.67</v>
      </c>
      <c r="J163" s="26">
        <v>6.67</v>
      </c>
      <c r="K163" s="47">
        <v>0.2009</v>
      </c>
      <c r="L163" s="26">
        <v>8.01</v>
      </c>
      <c r="M163" s="27">
        <f t="shared" si="39"/>
        <v>23804.36</v>
      </c>
    </row>
    <row r="164" spans="1:13" ht="38.25" x14ac:dyDescent="0.25">
      <c r="A164" s="38" t="s">
        <v>93</v>
      </c>
      <c r="B164" s="37" t="s">
        <v>332</v>
      </c>
      <c r="C164" s="31" t="s">
        <v>349</v>
      </c>
      <c r="D164" s="21" t="s">
        <v>333</v>
      </c>
      <c r="E164" s="35" t="s">
        <v>1230</v>
      </c>
      <c r="F164" s="36">
        <v>118.8732</v>
      </c>
      <c r="G164" s="22">
        <v>118.87</v>
      </c>
      <c r="H164" s="20" t="s">
        <v>3</v>
      </c>
      <c r="I164" s="27">
        <v>1583.39</v>
      </c>
      <c r="J164" s="26">
        <v>1583.39</v>
      </c>
      <c r="K164" s="47">
        <v>0.2009</v>
      </c>
      <c r="L164" s="26">
        <v>1901.49</v>
      </c>
      <c r="M164" s="27">
        <f t="shared" si="39"/>
        <v>226030.12</v>
      </c>
    </row>
    <row r="165" spans="1:13" ht="76.5" x14ac:dyDescent="0.25">
      <c r="A165" s="38" t="s">
        <v>788</v>
      </c>
      <c r="B165" s="37" t="s">
        <v>344</v>
      </c>
      <c r="C165" s="31" t="s">
        <v>349</v>
      </c>
      <c r="D165" s="21" t="s">
        <v>747</v>
      </c>
      <c r="E165" s="35" t="s">
        <v>725</v>
      </c>
      <c r="F165" s="36">
        <v>148.81</v>
      </c>
      <c r="G165" s="22">
        <v>148.81</v>
      </c>
      <c r="H165" s="20" t="s">
        <v>1</v>
      </c>
      <c r="I165" s="27">
        <v>37.42</v>
      </c>
      <c r="J165" s="26">
        <v>37.42</v>
      </c>
      <c r="K165" s="47">
        <v>0.2009</v>
      </c>
      <c r="L165" s="26">
        <v>44.94</v>
      </c>
      <c r="M165" s="27">
        <f t="shared" si="39"/>
        <v>6687.52</v>
      </c>
    </row>
    <row r="166" spans="1:13" ht="102" x14ac:dyDescent="0.25">
      <c r="A166" s="38" t="s">
        <v>98</v>
      </c>
      <c r="B166" s="37" t="s">
        <v>345</v>
      </c>
      <c r="C166" s="31" t="s">
        <v>349</v>
      </c>
      <c r="D166" s="21" t="s">
        <v>346</v>
      </c>
      <c r="E166" s="35" t="s">
        <v>804</v>
      </c>
      <c r="F166" s="36">
        <v>2.6463495408493616</v>
      </c>
      <c r="G166" s="22">
        <v>2.65</v>
      </c>
      <c r="H166" s="20" t="s">
        <v>1</v>
      </c>
      <c r="I166" s="27">
        <v>1643.4</v>
      </c>
      <c r="J166" s="26">
        <v>1643.4</v>
      </c>
      <c r="K166" s="47">
        <v>0.2009</v>
      </c>
      <c r="L166" s="26">
        <v>1973.56</v>
      </c>
      <c r="M166" s="27">
        <f t="shared" si="39"/>
        <v>5229.93</v>
      </c>
    </row>
    <row r="167" spans="1:13" ht="38.25" x14ac:dyDescent="0.25">
      <c r="A167" s="38" t="s">
        <v>789</v>
      </c>
      <c r="B167" s="37" t="s">
        <v>482</v>
      </c>
      <c r="C167" s="31" t="s">
        <v>769</v>
      </c>
      <c r="D167" s="21" t="s">
        <v>483</v>
      </c>
      <c r="E167" s="35" t="s">
        <v>568</v>
      </c>
      <c r="F167" s="36">
        <v>10</v>
      </c>
      <c r="G167" s="22">
        <v>10</v>
      </c>
      <c r="H167" s="20" t="s">
        <v>484</v>
      </c>
      <c r="I167" s="27">
        <v>169.9</v>
      </c>
      <c r="J167" s="26">
        <v>169.9</v>
      </c>
      <c r="K167" s="47">
        <v>0.1384</v>
      </c>
      <c r="L167" s="26">
        <v>193.41</v>
      </c>
      <c r="M167" s="27">
        <f t="shared" si="39"/>
        <v>1934.1</v>
      </c>
    </row>
    <row r="168" spans="1:13" ht="38.25" x14ac:dyDescent="0.25">
      <c r="A168" s="38" t="s">
        <v>1222</v>
      </c>
      <c r="B168" s="37" t="s">
        <v>164</v>
      </c>
      <c r="C168" s="31" t="s">
        <v>349</v>
      </c>
      <c r="D168" s="21" t="s">
        <v>165</v>
      </c>
      <c r="E168" s="35" t="s">
        <v>569</v>
      </c>
      <c r="F168" s="36">
        <v>5</v>
      </c>
      <c r="G168" s="22">
        <v>5</v>
      </c>
      <c r="H168" s="20" t="s">
        <v>0</v>
      </c>
      <c r="I168" s="27">
        <v>244.72</v>
      </c>
      <c r="J168" s="26">
        <v>244.72</v>
      </c>
      <c r="K168" s="47">
        <v>0.2009</v>
      </c>
      <c r="L168" s="26">
        <v>293.88</v>
      </c>
      <c r="M168" s="27">
        <f t="shared" si="39"/>
        <v>1469.4</v>
      </c>
    </row>
    <row r="169" spans="1:13" ht="25.5" x14ac:dyDescent="0.25">
      <c r="A169" s="38" t="s">
        <v>1223</v>
      </c>
      <c r="B169" s="37" t="s">
        <v>347</v>
      </c>
      <c r="C169" s="31" t="s">
        <v>349</v>
      </c>
      <c r="D169" s="21" t="s">
        <v>383</v>
      </c>
      <c r="E169" s="35" t="s">
        <v>570</v>
      </c>
      <c r="F169" s="36">
        <v>59</v>
      </c>
      <c r="G169" s="22">
        <v>59</v>
      </c>
      <c r="H169" s="20" t="s">
        <v>0</v>
      </c>
      <c r="I169" s="27">
        <v>116.66</v>
      </c>
      <c r="J169" s="26">
        <v>116.66</v>
      </c>
      <c r="K169" s="47">
        <v>0.2009</v>
      </c>
      <c r="L169" s="26">
        <v>140.1</v>
      </c>
      <c r="M169" s="27">
        <f t="shared" si="39"/>
        <v>8265.9</v>
      </c>
    </row>
    <row r="170" spans="1:13" ht="63.75" x14ac:dyDescent="0.25">
      <c r="A170" s="38" t="s">
        <v>1224</v>
      </c>
      <c r="B170" s="48" t="s">
        <v>760</v>
      </c>
      <c r="C170" s="31" t="s">
        <v>507</v>
      </c>
      <c r="D170" s="21" t="s">
        <v>506</v>
      </c>
      <c r="E170" s="35" t="s">
        <v>547</v>
      </c>
      <c r="F170" s="36">
        <v>10</v>
      </c>
      <c r="G170" s="22">
        <v>10</v>
      </c>
      <c r="H170" s="20" t="s">
        <v>759</v>
      </c>
      <c r="I170" s="27">
        <v>178.96</v>
      </c>
      <c r="J170" s="26">
        <v>178.96</v>
      </c>
      <c r="K170" s="47">
        <v>0.2009</v>
      </c>
      <c r="L170" s="26">
        <v>214.91</v>
      </c>
      <c r="M170" s="27">
        <f t="shared" ref="M170" si="42">ROUND(G170*L170,2)</f>
        <v>2149.1</v>
      </c>
    </row>
    <row r="171" spans="1:13" ht="114.75" x14ac:dyDescent="0.25">
      <c r="A171" s="38" t="s">
        <v>1226</v>
      </c>
      <c r="B171" s="37" t="s">
        <v>1248</v>
      </c>
      <c r="C171" s="31" t="s">
        <v>478</v>
      </c>
      <c r="D171" s="21" t="s">
        <v>1249</v>
      </c>
      <c r="E171" s="35" t="s">
        <v>485</v>
      </c>
      <c r="F171" s="36">
        <v>1</v>
      </c>
      <c r="G171" s="22">
        <v>1</v>
      </c>
      <c r="H171" s="20" t="s">
        <v>477</v>
      </c>
      <c r="I171" s="27">
        <v>4092.71</v>
      </c>
      <c r="J171" s="26">
        <v>4092.71</v>
      </c>
      <c r="K171" s="47">
        <v>0.2009</v>
      </c>
      <c r="L171" s="26">
        <v>4914.9399999999996</v>
      </c>
      <c r="M171" s="27">
        <f t="shared" si="39"/>
        <v>4914.9399999999996</v>
      </c>
    </row>
    <row r="172" spans="1:13" ht="25.5" x14ac:dyDescent="0.25">
      <c r="A172" s="38" t="s">
        <v>1227</v>
      </c>
      <c r="B172" s="37" t="s">
        <v>459</v>
      </c>
      <c r="C172" s="31" t="s">
        <v>423</v>
      </c>
      <c r="D172" s="21" t="s">
        <v>460</v>
      </c>
      <c r="E172" s="35" t="s">
        <v>594</v>
      </c>
      <c r="F172" s="36">
        <v>6</v>
      </c>
      <c r="G172" s="22">
        <v>6</v>
      </c>
      <c r="H172" s="20" t="s">
        <v>1</v>
      </c>
      <c r="I172" s="27">
        <v>4.2699999999999996</v>
      </c>
      <c r="J172" s="26">
        <v>4.2699999999999996</v>
      </c>
      <c r="K172" s="47">
        <v>0.2009</v>
      </c>
      <c r="L172" s="26">
        <v>5.13</v>
      </c>
      <c r="M172" s="27">
        <f t="shared" si="39"/>
        <v>30.78</v>
      </c>
    </row>
    <row r="173" spans="1:13" x14ac:dyDescent="0.25">
      <c r="A173" s="23" t="s">
        <v>403</v>
      </c>
      <c r="B173" s="34" t="s">
        <v>739</v>
      </c>
      <c r="C173" s="30"/>
      <c r="D173" s="24"/>
      <c r="E173" s="24"/>
      <c r="F173" s="23"/>
      <c r="G173" s="24"/>
      <c r="H173" s="24"/>
      <c r="I173" s="24"/>
      <c r="J173" s="25"/>
      <c r="K173" s="25"/>
      <c r="L173" s="25"/>
      <c r="M173" s="25">
        <f>SUM(M174:M342)</f>
        <v>220603.49000000005</v>
      </c>
    </row>
    <row r="174" spans="1:13" x14ac:dyDescent="0.25">
      <c r="A174" s="38"/>
      <c r="B174" s="40" t="s">
        <v>486</v>
      </c>
      <c r="C174" s="31"/>
      <c r="D174" s="21"/>
      <c r="E174" s="35"/>
      <c r="F174" s="36"/>
      <c r="G174" s="22"/>
      <c r="H174" s="20"/>
      <c r="I174" s="27"/>
      <c r="J174" s="26"/>
      <c r="K174" s="47"/>
      <c r="L174" s="26"/>
      <c r="M174" s="27"/>
    </row>
    <row r="175" spans="1:13" ht="76.5" x14ac:dyDescent="0.25">
      <c r="A175" s="38" t="s">
        <v>809</v>
      </c>
      <c r="B175" s="37" t="s">
        <v>10</v>
      </c>
      <c r="C175" s="31" t="s">
        <v>349</v>
      </c>
      <c r="D175" s="21" t="s">
        <v>11</v>
      </c>
      <c r="E175" s="35" t="s">
        <v>806</v>
      </c>
      <c r="F175" s="36">
        <v>46.1</v>
      </c>
      <c r="G175" s="22">
        <v>46.1</v>
      </c>
      <c r="H175" s="20" t="s">
        <v>1</v>
      </c>
      <c r="I175" s="27">
        <v>8.5299999999999994</v>
      </c>
      <c r="J175" s="26">
        <v>8.5299999999999994</v>
      </c>
      <c r="K175" s="47">
        <v>0.2034</v>
      </c>
      <c r="L175" s="26">
        <v>10.27</v>
      </c>
      <c r="M175" s="27">
        <f t="shared" si="39"/>
        <v>473.45</v>
      </c>
    </row>
    <row r="176" spans="1:13" ht="38.25" x14ac:dyDescent="0.25">
      <c r="A176" s="38" t="s">
        <v>810</v>
      </c>
      <c r="B176" s="37" t="s">
        <v>57</v>
      </c>
      <c r="C176" s="31" t="s">
        <v>349</v>
      </c>
      <c r="D176" s="21" t="s">
        <v>58</v>
      </c>
      <c r="E176" s="35" t="s">
        <v>807</v>
      </c>
      <c r="F176" s="36">
        <v>8.9894999999999996</v>
      </c>
      <c r="G176" s="22">
        <v>8.99</v>
      </c>
      <c r="H176" s="20" t="s">
        <v>3</v>
      </c>
      <c r="I176" s="27">
        <v>13.63</v>
      </c>
      <c r="J176" s="26">
        <v>13.63</v>
      </c>
      <c r="K176" s="47">
        <v>0.2034</v>
      </c>
      <c r="L176" s="26">
        <v>16.399999999999999</v>
      </c>
      <c r="M176" s="27">
        <f t="shared" si="39"/>
        <v>147.44</v>
      </c>
    </row>
    <row r="177" spans="1:13" ht="51" x14ac:dyDescent="0.25">
      <c r="A177" s="38" t="s">
        <v>811</v>
      </c>
      <c r="B177" s="37" t="s">
        <v>47</v>
      </c>
      <c r="C177" s="31" t="s">
        <v>349</v>
      </c>
      <c r="D177" s="21" t="s">
        <v>48</v>
      </c>
      <c r="E177" s="35" t="s">
        <v>518</v>
      </c>
      <c r="F177" s="36">
        <v>8.9894999999999996</v>
      </c>
      <c r="G177" s="22">
        <v>8.99</v>
      </c>
      <c r="H177" s="20" t="s">
        <v>3</v>
      </c>
      <c r="I177" s="27">
        <v>39.06</v>
      </c>
      <c r="J177" s="26">
        <v>39.06</v>
      </c>
      <c r="K177" s="47">
        <v>0.2034</v>
      </c>
      <c r="L177" s="26">
        <v>47</v>
      </c>
      <c r="M177" s="27">
        <f t="shared" si="39"/>
        <v>422.53</v>
      </c>
    </row>
    <row r="178" spans="1:13" x14ac:dyDescent="0.25">
      <c r="A178" s="38"/>
      <c r="B178" s="40" t="s">
        <v>487</v>
      </c>
      <c r="C178" s="31"/>
      <c r="D178" s="21"/>
      <c r="E178" s="35"/>
      <c r="F178" s="36"/>
      <c r="G178" s="22"/>
      <c r="H178" s="20"/>
      <c r="I178" s="27"/>
      <c r="J178" s="26"/>
      <c r="K178" s="47"/>
      <c r="L178" s="26"/>
      <c r="M178" s="27"/>
    </row>
    <row r="179" spans="1:13" ht="25.5" x14ac:dyDescent="0.25">
      <c r="A179" s="38" t="s">
        <v>812</v>
      </c>
      <c r="B179" s="37" t="s">
        <v>14</v>
      </c>
      <c r="C179" s="31" t="s">
        <v>349</v>
      </c>
      <c r="D179" s="21" t="s">
        <v>15</v>
      </c>
      <c r="E179" s="35" t="s">
        <v>808</v>
      </c>
      <c r="F179" s="36">
        <v>46.1</v>
      </c>
      <c r="G179" s="22">
        <v>46.1</v>
      </c>
      <c r="H179" s="20" t="s">
        <v>1</v>
      </c>
      <c r="I179" s="27">
        <v>18.46</v>
      </c>
      <c r="J179" s="26">
        <v>18.46</v>
      </c>
      <c r="K179" s="47">
        <v>0.2034</v>
      </c>
      <c r="L179" s="26">
        <v>22.21</v>
      </c>
      <c r="M179" s="27">
        <f t="shared" si="39"/>
        <v>1023.88</v>
      </c>
    </row>
    <row r="180" spans="1:13" x14ac:dyDescent="0.25">
      <c r="A180" s="38"/>
      <c r="B180" s="40" t="s">
        <v>488</v>
      </c>
      <c r="C180" s="31"/>
      <c r="D180" s="21"/>
      <c r="E180" s="35"/>
      <c r="F180" s="36"/>
      <c r="G180" s="22"/>
      <c r="H180" s="20"/>
      <c r="I180" s="27"/>
      <c r="J180" s="26"/>
      <c r="K180" s="47"/>
      <c r="L180" s="26"/>
      <c r="M180" s="27"/>
    </row>
    <row r="181" spans="1:13" ht="38.25" x14ac:dyDescent="0.25">
      <c r="A181" s="38" t="s">
        <v>813</v>
      </c>
      <c r="B181" s="37" t="s">
        <v>101</v>
      </c>
      <c r="C181" s="31" t="s">
        <v>349</v>
      </c>
      <c r="D181" s="21" t="s">
        <v>102</v>
      </c>
      <c r="E181" s="35" t="s">
        <v>816</v>
      </c>
      <c r="F181" s="36">
        <v>33</v>
      </c>
      <c r="G181" s="22">
        <v>33</v>
      </c>
      <c r="H181" s="20" t="s">
        <v>2</v>
      </c>
      <c r="I181" s="27">
        <v>85.63</v>
      </c>
      <c r="J181" s="26">
        <v>85.63</v>
      </c>
      <c r="K181" s="47">
        <v>0.2034</v>
      </c>
      <c r="L181" s="26">
        <v>103.05</v>
      </c>
      <c r="M181" s="27">
        <f t="shared" ref="M181:M335" si="43">ROUND(G181*L181,2)</f>
        <v>3400.65</v>
      </c>
    </row>
    <row r="182" spans="1:13" ht="38.25" x14ac:dyDescent="0.25">
      <c r="A182" s="38" t="s">
        <v>814</v>
      </c>
      <c r="B182" s="37" t="s">
        <v>57</v>
      </c>
      <c r="C182" s="31" t="s">
        <v>349</v>
      </c>
      <c r="D182" s="21" t="s">
        <v>58</v>
      </c>
      <c r="E182" s="35" t="s">
        <v>726</v>
      </c>
      <c r="F182" s="36">
        <v>2.1058488256094083</v>
      </c>
      <c r="G182" s="22">
        <v>2.11</v>
      </c>
      <c r="H182" s="20" t="s">
        <v>3</v>
      </c>
      <c r="I182" s="27">
        <v>13.63</v>
      </c>
      <c r="J182" s="26">
        <v>13.63</v>
      </c>
      <c r="K182" s="47">
        <v>0.2034</v>
      </c>
      <c r="L182" s="26">
        <v>16.399999999999999</v>
      </c>
      <c r="M182" s="27">
        <f t="shared" si="43"/>
        <v>34.6</v>
      </c>
    </row>
    <row r="183" spans="1:13" ht="51" x14ac:dyDescent="0.25">
      <c r="A183" s="38" t="s">
        <v>815</v>
      </c>
      <c r="B183" s="37" t="s">
        <v>47</v>
      </c>
      <c r="C183" s="31" t="s">
        <v>349</v>
      </c>
      <c r="D183" s="21" t="s">
        <v>48</v>
      </c>
      <c r="E183" s="35" t="s">
        <v>518</v>
      </c>
      <c r="F183" s="36">
        <v>2.1058488256094083</v>
      </c>
      <c r="G183" s="22">
        <v>2.11</v>
      </c>
      <c r="H183" s="20" t="s">
        <v>3</v>
      </c>
      <c r="I183" s="27">
        <v>39.06</v>
      </c>
      <c r="J183" s="26">
        <v>39.06</v>
      </c>
      <c r="K183" s="47">
        <v>0.2034</v>
      </c>
      <c r="L183" s="26">
        <v>47</v>
      </c>
      <c r="M183" s="27">
        <f t="shared" si="43"/>
        <v>99.17</v>
      </c>
    </row>
    <row r="184" spans="1:13" x14ac:dyDescent="0.25">
      <c r="A184" s="38"/>
      <c r="B184" s="40" t="s">
        <v>489</v>
      </c>
      <c r="C184" s="31"/>
      <c r="D184" s="21"/>
      <c r="E184" s="35"/>
      <c r="F184" s="36"/>
      <c r="G184" s="22"/>
      <c r="H184" s="20"/>
      <c r="I184" s="27"/>
      <c r="J184" s="26"/>
      <c r="K184" s="47"/>
      <c r="L184" s="26"/>
      <c r="M184" s="27"/>
    </row>
    <row r="185" spans="1:13" ht="38.25" x14ac:dyDescent="0.25">
      <c r="A185" s="38" t="s">
        <v>819</v>
      </c>
      <c r="B185" s="37" t="s">
        <v>51</v>
      </c>
      <c r="C185" s="31" t="s">
        <v>349</v>
      </c>
      <c r="D185" s="21" t="s">
        <v>52</v>
      </c>
      <c r="E185" s="35" t="s">
        <v>817</v>
      </c>
      <c r="F185" s="36">
        <v>6.867</v>
      </c>
      <c r="G185" s="22">
        <v>6.87</v>
      </c>
      <c r="H185" s="20" t="s">
        <v>3</v>
      </c>
      <c r="I185" s="27">
        <v>70.86</v>
      </c>
      <c r="J185" s="26">
        <v>70.86</v>
      </c>
      <c r="K185" s="47">
        <v>0.2034</v>
      </c>
      <c r="L185" s="26">
        <v>85.27</v>
      </c>
      <c r="M185" s="27">
        <f t="shared" si="43"/>
        <v>585.79999999999995</v>
      </c>
    </row>
    <row r="186" spans="1:13" ht="38.25" x14ac:dyDescent="0.25">
      <c r="A186" s="38" t="s">
        <v>820</v>
      </c>
      <c r="B186" s="37" t="s">
        <v>94</v>
      </c>
      <c r="C186" s="31" t="s">
        <v>349</v>
      </c>
      <c r="D186" s="21" t="s">
        <v>95</v>
      </c>
      <c r="E186" s="35" t="s">
        <v>818</v>
      </c>
      <c r="F186" s="36">
        <v>0.34335000000000004</v>
      </c>
      <c r="G186" s="22">
        <v>0.34</v>
      </c>
      <c r="H186" s="20" t="s">
        <v>3</v>
      </c>
      <c r="I186" s="27">
        <v>214.95</v>
      </c>
      <c r="J186" s="26">
        <v>214.95</v>
      </c>
      <c r="K186" s="47">
        <v>0.2034</v>
      </c>
      <c r="L186" s="26">
        <v>258.67</v>
      </c>
      <c r="M186" s="27">
        <f t="shared" ref="M186" si="44">ROUND(G186*L186,2)</f>
        <v>87.95</v>
      </c>
    </row>
    <row r="187" spans="1:13" ht="114.75" x14ac:dyDescent="0.25">
      <c r="A187" s="38" t="s">
        <v>822</v>
      </c>
      <c r="B187" s="37">
        <v>96536</v>
      </c>
      <c r="C187" s="31" t="s">
        <v>762</v>
      </c>
      <c r="D187" s="21" t="s">
        <v>416</v>
      </c>
      <c r="E187" s="35" t="s">
        <v>821</v>
      </c>
      <c r="F187" s="36">
        <v>27.468</v>
      </c>
      <c r="G187" s="22">
        <v>27.47</v>
      </c>
      <c r="H187" s="20" t="s">
        <v>1</v>
      </c>
      <c r="I187" s="27">
        <v>79.47</v>
      </c>
      <c r="J187" s="26">
        <v>79.47</v>
      </c>
      <c r="K187" s="47">
        <v>0.2034</v>
      </c>
      <c r="L187" s="26">
        <v>95.63</v>
      </c>
      <c r="M187" s="27">
        <f t="shared" si="43"/>
        <v>2626.96</v>
      </c>
    </row>
    <row r="188" spans="1:13" ht="63.75" x14ac:dyDescent="0.25">
      <c r="A188" s="38" t="s">
        <v>823</v>
      </c>
      <c r="B188" s="37" t="s">
        <v>75</v>
      </c>
      <c r="C188" s="31" t="s">
        <v>349</v>
      </c>
      <c r="D188" s="21" t="s">
        <v>76</v>
      </c>
      <c r="E188" s="35" t="s">
        <v>727</v>
      </c>
      <c r="F188" s="36">
        <v>112.90035766985248</v>
      </c>
      <c r="G188" s="22">
        <v>112.9</v>
      </c>
      <c r="H188" s="20" t="s">
        <v>28</v>
      </c>
      <c r="I188" s="27">
        <v>10.71</v>
      </c>
      <c r="J188" s="26">
        <v>10.71</v>
      </c>
      <c r="K188" s="47">
        <v>0.2034</v>
      </c>
      <c r="L188" s="26">
        <v>12.89</v>
      </c>
      <c r="M188" s="27">
        <f t="shared" si="43"/>
        <v>1455.28</v>
      </c>
    </row>
    <row r="189" spans="1:13" ht="140.25" x14ac:dyDescent="0.25">
      <c r="A189" s="38" t="s">
        <v>103</v>
      </c>
      <c r="B189" s="37" t="s">
        <v>77</v>
      </c>
      <c r="C189" s="31" t="s">
        <v>349</v>
      </c>
      <c r="D189" s="21" t="s">
        <v>78</v>
      </c>
      <c r="E189" s="35" t="s">
        <v>824</v>
      </c>
      <c r="F189" s="36">
        <v>70.593550421571152</v>
      </c>
      <c r="G189" s="22">
        <v>70.59</v>
      </c>
      <c r="H189" s="20" t="s">
        <v>28</v>
      </c>
      <c r="I189" s="27">
        <v>11.02</v>
      </c>
      <c r="J189" s="26">
        <v>11.02</v>
      </c>
      <c r="K189" s="47">
        <v>0.2034</v>
      </c>
      <c r="L189" s="26">
        <v>13.26</v>
      </c>
      <c r="M189" s="27">
        <f t="shared" si="43"/>
        <v>936.02</v>
      </c>
    </row>
    <row r="190" spans="1:13" ht="25.5" x14ac:dyDescent="0.25">
      <c r="A190" s="38" t="s">
        <v>826</v>
      </c>
      <c r="B190" s="37" t="s">
        <v>81</v>
      </c>
      <c r="C190" s="31" t="s">
        <v>349</v>
      </c>
      <c r="D190" s="21" t="s">
        <v>82</v>
      </c>
      <c r="E190" s="35" t="s">
        <v>825</v>
      </c>
      <c r="F190" s="36">
        <v>2.0600999999999998</v>
      </c>
      <c r="G190" s="22">
        <v>2.06</v>
      </c>
      <c r="H190" s="20" t="s">
        <v>3</v>
      </c>
      <c r="I190" s="27">
        <v>508.73</v>
      </c>
      <c r="J190" s="26">
        <v>508.73</v>
      </c>
      <c r="K190" s="47">
        <v>0.2034</v>
      </c>
      <c r="L190" s="26">
        <v>612.21</v>
      </c>
      <c r="M190" s="27">
        <f t="shared" si="43"/>
        <v>1261.1500000000001</v>
      </c>
    </row>
    <row r="191" spans="1:13" ht="38.25" x14ac:dyDescent="0.25">
      <c r="A191" s="38" t="s">
        <v>104</v>
      </c>
      <c r="B191" s="37" t="s">
        <v>87</v>
      </c>
      <c r="C191" s="31" t="s">
        <v>349</v>
      </c>
      <c r="D191" s="21" t="s">
        <v>88</v>
      </c>
      <c r="E191" s="35" t="s">
        <v>728</v>
      </c>
      <c r="F191" s="36">
        <v>2.0600999999999998</v>
      </c>
      <c r="G191" s="22">
        <v>2.06</v>
      </c>
      <c r="H191" s="20" t="s">
        <v>3</v>
      </c>
      <c r="I191" s="27">
        <v>191.54</v>
      </c>
      <c r="J191" s="26">
        <v>191.54</v>
      </c>
      <c r="K191" s="47">
        <v>0.2034</v>
      </c>
      <c r="L191" s="26">
        <v>230.5</v>
      </c>
      <c r="M191" s="27">
        <f t="shared" si="43"/>
        <v>474.83</v>
      </c>
    </row>
    <row r="192" spans="1:13" ht="38.25" x14ac:dyDescent="0.25">
      <c r="A192" s="38" t="s">
        <v>827</v>
      </c>
      <c r="B192" s="37" t="s">
        <v>55</v>
      </c>
      <c r="C192" s="31" t="s">
        <v>349</v>
      </c>
      <c r="D192" s="21" t="s">
        <v>56</v>
      </c>
      <c r="E192" s="35" t="s">
        <v>729</v>
      </c>
      <c r="F192" s="36">
        <v>4.8069000000000006</v>
      </c>
      <c r="G192" s="22">
        <v>4.8099999999999996</v>
      </c>
      <c r="H192" s="20" t="s">
        <v>3</v>
      </c>
      <c r="I192" s="27">
        <v>21.19</v>
      </c>
      <c r="J192" s="26">
        <v>21.19</v>
      </c>
      <c r="K192" s="47">
        <v>0.2034</v>
      </c>
      <c r="L192" s="26">
        <v>25.5</v>
      </c>
      <c r="M192" s="27">
        <f t="shared" si="43"/>
        <v>122.66</v>
      </c>
    </row>
    <row r="193" spans="1:13" ht="38.25" x14ac:dyDescent="0.25">
      <c r="A193" s="38" t="s">
        <v>828</v>
      </c>
      <c r="B193" s="37" t="s">
        <v>57</v>
      </c>
      <c r="C193" s="31" t="s">
        <v>349</v>
      </c>
      <c r="D193" s="21" t="s">
        <v>58</v>
      </c>
      <c r="E193" s="35" t="s">
        <v>730</v>
      </c>
      <c r="F193" s="36">
        <v>2.6781299999999999</v>
      </c>
      <c r="G193" s="22">
        <v>2.68</v>
      </c>
      <c r="H193" s="20" t="s">
        <v>3</v>
      </c>
      <c r="I193" s="27">
        <v>13.63</v>
      </c>
      <c r="J193" s="26">
        <v>13.63</v>
      </c>
      <c r="K193" s="47">
        <v>0.2034</v>
      </c>
      <c r="L193" s="26">
        <v>16.399999999999999</v>
      </c>
      <c r="M193" s="27">
        <f t="shared" si="43"/>
        <v>43.95</v>
      </c>
    </row>
    <row r="194" spans="1:13" ht="51" x14ac:dyDescent="0.25">
      <c r="A194" s="38" t="s">
        <v>829</v>
      </c>
      <c r="B194" s="37" t="s">
        <v>47</v>
      </c>
      <c r="C194" s="31" t="s">
        <v>349</v>
      </c>
      <c r="D194" s="21" t="s">
        <v>48</v>
      </c>
      <c r="E194" s="35" t="s">
        <v>518</v>
      </c>
      <c r="F194" s="36">
        <v>2.6781299999999999</v>
      </c>
      <c r="G194" s="22">
        <v>2.68</v>
      </c>
      <c r="H194" s="20" t="s">
        <v>3</v>
      </c>
      <c r="I194" s="27">
        <v>39.06</v>
      </c>
      <c r="J194" s="26">
        <v>39.06</v>
      </c>
      <c r="K194" s="47">
        <v>0.2034</v>
      </c>
      <c r="L194" s="26">
        <v>47</v>
      </c>
      <c r="M194" s="27">
        <f t="shared" si="43"/>
        <v>125.96</v>
      </c>
    </row>
    <row r="195" spans="1:13" ht="51" x14ac:dyDescent="0.25">
      <c r="A195" s="38" t="s">
        <v>830</v>
      </c>
      <c r="B195" s="37" t="s">
        <v>174</v>
      </c>
      <c r="C195" s="31" t="s">
        <v>349</v>
      </c>
      <c r="D195" s="21" t="s">
        <v>175</v>
      </c>
      <c r="E195" s="35" t="s">
        <v>831</v>
      </c>
      <c r="F195" s="36">
        <v>34.335000000000001</v>
      </c>
      <c r="G195" s="22">
        <v>34.340000000000003</v>
      </c>
      <c r="H195" s="20" t="s">
        <v>1</v>
      </c>
      <c r="I195" s="27">
        <v>19.920000000000002</v>
      </c>
      <c r="J195" s="26">
        <v>19.920000000000002</v>
      </c>
      <c r="K195" s="47">
        <v>0.2034</v>
      </c>
      <c r="L195" s="26">
        <v>23.97</v>
      </c>
      <c r="M195" s="27">
        <f t="shared" si="43"/>
        <v>823.13</v>
      </c>
    </row>
    <row r="196" spans="1:13" x14ac:dyDescent="0.25">
      <c r="A196" s="38"/>
      <c r="B196" s="40" t="s">
        <v>490</v>
      </c>
      <c r="C196" s="31"/>
      <c r="D196" s="21"/>
      <c r="E196" s="35"/>
      <c r="F196" s="36"/>
      <c r="G196" s="22"/>
      <c r="H196" s="20"/>
      <c r="I196" s="27"/>
      <c r="J196" s="26"/>
      <c r="K196" s="47"/>
      <c r="L196" s="26"/>
      <c r="M196" s="27"/>
    </row>
    <row r="197" spans="1:13" ht="25.5" x14ac:dyDescent="0.25">
      <c r="A197" s="38" t="s">
        <v>832</v>
      </c>
      <c r="B197" s="37" t="s">
        <v>123</v>
      </c>
      <c r="C197" s="31" t="s">
        <v>349</v>
      </c>
      <c r="D197" s="21" t="s">
        <v>124</v>
      </c>
      <c r="E197" s="35" t="s">
        <v>835</v>
      </c>
      <c r="F197" s="36">
        <v>2.3050000000000002</v>
      </c>
      <c r="G197" s="22">
        <v>2.31</v>
      </c>
      <c r="H197" s="20" t="s">
        <v>3</v>
      </c>
      <c r="I197" s="27">
        <v>781.01</v>
      </c>
      <c r="J197" s="26">
        <v>781.01</v>
      </c>
      <c r="K197" s="47">
        <v>0.2034</v>
      </c>
      <c r="L197" s="26">
        <v>939.87</v>
      </c>
      <c r="M197" s="27">
        <f t="shared" si="43"/>
        <v>2171.1</v>
      </c>
    </row>
    <row r="198" spans="1:13" ht="153" x14ac:dyDescent="0.25">
      <c r="A198" s="38" t="s">
        <v>833</v>
      </c>
      <c r="B198" s="37">
        <v>87768</v>
      </c>
      <c r="C198" s="31" t="s">
        <v>762</v>
      </c>
      <c r="D198" s="21" t="s">
        <v>363</v>
      </c>
      <c r="E198" s="35" t="s">
        <v>1236</v>
      </c>
      <c r="F198" s="36">
        <v>46.1</v>
      </c>
      <c r="G198" s="22">
        <v>46.1</v>
      </c>
      <c r="H198" s="20" t="s">
        <v>1</v>
      </c>
      <c r="I198" s="27">
        <v>139.41</v>
      </c>
      <c r="J198" s="26">
        <v>139.41</v>
      </c>
      <c r="K198" s="47">
        <v>0.2034</v>
      </c>
      <c r="L198" s="26">
        <v>167.77</v>
      </c>
      <c r="M198" s="27">
        <f t="shared" si="43"/>
        <v>7734.2</v>
      </c>
    </row>
    <row r="199" spans="1:13" ht="38.25" x14ac:dyDescent="0.25">
      <c r="A199" s="38" t="s">
        <v>834</v>
      </c>
      <c r="B199" s="37" t="s">
        <v>121</v>
      </c>
      <c r="C199" s="31" t="s">
        <v>349</v>
      </c>
      <c r="D199" s="21" t="s">
        <v>122</v>
      </c>
      <c r="E199" s="35" t="s">
        <v>836</v>
      </c>
      <c r="F199" s="36">
        <v>1.383</v>
      </c>
      <c r="G199" s="22">
        <v>1.38</v>
      </c>
      <c r="H199" s="20" t="s">
        <v>3</v>
      </c>
      <c r="I199" s="27">
        <v>824.89</v>
      </c>
      <c r="J199" s="26">
        <v>824.89</v>
      </c>
      <c r="K199" s="47">
        <v>0.2034</v>
      </c>
      <c r="L199" s="26">
        <v>992.67</v>
      </c>
      <c r="M199" s="27">
        <f t="shared" ref="M199" si="45">ROUND(G199*L199,2)</f>
        <v>1369.88</v>
      </c>
    </row>
    <row r="200" spans="1:13" x14ac:dyDescent="0.25">
      <c r="A200" s="38"/>
      <c r="B200" s="40" t="s">
        <v>737</v>
      </c>
      <c r="C200" s="31"/>
      <c r="D200" s="21"/>
      <c r="E200" s="35"/>
      <c r="F200" s="36"/>
      <c r="G200" s="22"/>
      <c r="H200" s="20"/>
      <c r="I200" s="27"/>
      <c r="J200" s="26"/>
      <c r="K200" s="47"/>
      <c r="L200" s="26"/>
      <c r="M200" s="27"/>
    </row>
    <row r="201" spans="1:13" ht="63.75" x14ac:dyDescent="0.25">
      <c r="A201" s="38" t="s">
        <v>838</v>
      </c>
      <c r="B201" s="37" t="s">
        <v>170</v>
      </c>
      <c r="C201" s="31" t="s">
        <v>349</v>
      </c>
      <c r="D201" s="21" t="s">
        <v>171</v>
      </c>
      <c r="E201" s="35" t="s">
        <v>837</v>
      </c>
      <c r="F201" s="36">
        <v>10</v>
      </c>
      <c r="G201" s="22">
        <v>10</v>
      </c>
      <c r="H201" s="20" t="s">
        <v>2</v>
      </c>
      <c r="I201" s="27">
        <v>12.57</v>
      </c>
      <c r="J201" s="26">
        <v>12.57</v>
      </c>
      <c r="K201" s="47">
        <v>0.2034</v>
      </c>
      <c r="L201" s="26">
        <v>15.13</v>
      </c>
      <c r="M201" s="27">
        <f t="shared" ref="M201:M202" si="46">ROUND(G201*L201,2)</f>
        <v>151.30000000000001</v>
      </c>
    </row>
    <row r="202" spans="1:13" ht="38.25" x14ac:dyDescent="0.25">
      <c r="A202" s="38" t="s">
        <v>840</v>
      </c>
      <c r="B202" s="37" t="s">
        <v>432</v>
      </c>
      <c r="C202" s="31" t="s">
        <v>423</v>
      </c>
      <c r="D202" s="21" t="s">
        <v>433</v>
      </c>
      <c r="E202" s="35" t="s">
        <v>839</v>
      </c>
      <c r="F202" s="36">
        <v>10</v>
      </c>
      <c r="G202" s="22">
        <v>10</v>
      </c>
      <c r="H202" s="20" t="s">
        <v>2</v>
      </c>
      <c r="I202" s="27">
        <v>45.98</v>
      </c>
      <c r="J202" s="26">
        <v>45.98</v>
      </c>
      <c r="K202" s="47">
        <v>0.2034</v>
      </c>
      <c r="L202" s="26">
        <v>55.33</v>
      </c>
      <c r="M202" s="27">
        <f t="shared" si="46"/>
        <v>553.29999999999995</v>
      </c>
    </row>
    <row r="203" spans="1:13" x14ac:dyDescent="0.25">
      <c r="A203" s="38"/>
      <c r="B203" s="40" t="s">
        <v>491</v>
      </c>
      <c r="C203" s="31"/>
      <c r="D203" s="21"/>
      <c r="E203" s="35"/>
      <c r="F203" s="36"/>
      <c r="G203" s="22"/>
      <c r="H203" s="20"/>
      <c r="I203" s="27"/>
      <c r="J203" s="26"/>
      <c r="K203" s="47"/>
      <c r="L203" s="26"/>
      <c r="M203" s="27"/>
    </row>
    <row r="204" spans="1:13" ht="38.25" x14ac:dyDescent="0.25">
      <c r="A204" s="38" t="s">
        <v>841</v>
      </c>
      <c r="B204" s="37" t="s">
        <v>425</v>
      </c>
      <c r="C204" s="31" t="s">
        <v>423</v>
      </c>
      <c r="D204" s="21" t="s">
        <v>426</v>
      </c>
      <c r="E204" s="35" t="s">
        <v>846</v>
      </c>
      <c r="F204" s="36">
        <v>28.688000000000002</v>
      </c>
      <c r="G204" s="22">
        <v>28.69</v>
      </c>
      <c r="H204" s="20" t="s">
        <v>1</v>
      </c>
      <c r="I204" s="27">
        <v>95.15</v>
      </c>
      <c r="J204" s="26">
        <v>95.15</v>
      </c>
      <c r="K204" s="47">
        <v>0.2034</v>
      </c>
      <c r="L204" s="26">
        <v>114.5</v>
      </c>
      <c r="M204" s="27">
        <f t="shared" si="43"/>
        <v>3285.01</v>
      </c>
    </row>
    <row r="205" spans="1:13" ht="51" x14ac:dyDescent="0.25">
      <c r="A205" s="38" t="s">
        <v>842</v>
      </c>
      <c r="B205" s="37" t="s">
        <v>75</v>
      </c>
      <c r="C205" s="31" t="s">
        <v>349</v>
      </c>
      <c r="D205" s="21" t="s">
        <v>76</v>
      </c>
      <c r="E205" s="35" t="s">
        <v>847</v>
      </c>
      <c r="F205" s="36">
        <v>88.436147357818029</v>
      </c>
      <c r="G205" s="22">
        <v>88.44</v>
      </c>
      <c r="H205" s="20" t="s">
        <v>28</v>
      </c>
      <c r="I205" s="27">
        <v>10.71</v>
      </c>
      <c r="J205" s="26">
        <v>10.71</v>
      </c>
      <c r="K205" s="47">
        <v>0.2034</v>
      </c>
      <c r="L205" s="26">
        <v>12.89</v>
      </c>
      <c r="M205" s="27">
        <f t="shared" si="43"/>
        <v>1139.99</v>
      </c>
    </row>
    <row r="206" spans="1:13" ht="127.5" x14ac:dyDescent="0.25">
      <c r="A206" s="38" t="s">
        <v>843</v>
      </c>
      <c r="B206" s="37" t="s">
        <v>77</v>
      </c>
      <c r="C206" s="31" t="s">
        <v>349</v>
      </c>
      <c r="D206" s="21" t="s">
        <v>78</v>
      </c>
      <c r="E206" s="35" t="s">
        <v>848</v>
      </c>
      <c r="F206" s="36">
        <v>43.160711766481114</v>
      </c>
      <c r="G206" s="22">
        <v>43.16</v>
      </c>
      <c r="H206" s="20" t="s">
        <v>28</v>
      </c>
      <c r="I206" s="27">
        <v>11.02</v>
      </c>
      <c r="J206" s="26">
        <v>11.02</v>
      </c>
      <c r="K206" s="47">
        <v>0.2034</v>
      </c>
      <c r="L206" s="26">
        <v>13.26</v>
      </c>
      <c r="M206" s="27">
        <f t="shared" si="43"/>
        <v>572.29999999999995</v>
      </c>
    </row>
    <row r="207" spans="1:13" ht="38.25" x14ac:dyDescent="0.25">
      <c r="A207" s="38" t="s">
        <v>844</v>
      </c>
      <c r="B207" s="37" t="s">
        <v>81</v>
      </c>
      <c r="C207" s="31" t="s">
        <v>349</v>
      </c>
      <c r="D207" s="21" t="s">
        <v>82</v>
      </c>
      <c r="E207" s="35" t="s">
        <v>849</v>
      </c>
      <c r="F207" s="36">
        <v>1.3447499999999999</v>
      </c>
      <c r="G207" s="22">
        <v>1.34</v>
      </c>
      <c r="H207" s="20" t="s">
        <v>3</v>
      </c>
      <c r="I207" s="27">
        <v>508.73</v>
      </c>
      <c r="J207" s="26">
        <v>508.73</v>
      </c>
      <c r="K207" s="47">
        <v>0.2034</v>
      </c>
      <c r="L207" s="26">
        <v>612.21</v>
      </c>
      <c r="M207" s="27">
        <f t="shared" si="43"/>
        <v>820.36</v>
      </c>
    </row>
    <row r="208" spans="1:13" ht="38.25" x14ac:dyDescent="0.25">
      <c r="A208" s="38" t="s">
        <v>845</v>
      </c>
      <c r="B208" s="37" t="s">
        <v>89</v>
      </c>
      <c r="C208" s="31" t="s">
        <v>349</v>
      </c>
      <c r="D208" s="21" t="s">
        <v>90</v>
      </c>
      <c r="E208" s="35" t="s">
        <v>849</v>
      </c>
      <c r="F208" s="36">
        <v>1.3447499999999999</v>
      </c>
      <c r="G208" s="22">
        <v>1.34</v>
      </c>
      <c r="H208" s="20" t="s">
        <v>3</v>
      </c>
      <c r="I208" s="27">
        <v>132.30000000000001</v>
      </c>
      <c r="J208" s="26">
        <v>132.30000000000001</v>
      </c>
      <c r="K208" s="47">
        <v>0.2034</v>
      </c>
      <c r="L208" s="26">
        <v>159.21</v>
      </c>
      <c r="M208" s="27">
        <f t="shared" si="43"/>
        <v>213.34</v>
      </c>
    </row>
    <row r="209" spans="1:13" x14ac:dyDescent="0.25">
      <c r="A209" s="38"/>
      <c r="B209" s="40" t="s">
        <v>492</v>
      </c>
      <c r="C209" s="31"/>
      <c r="D209" s="21"/>
      <c r="E209" s="35"/>
      <c r="F209" s="36"/>
      <c r="G209" s="22"/>
      <c r="H209" s="20"/>
      <c r="I209" s="27"/>
      <c r="J209" s="26"/>
      <c r="K209" s="47"/>
      <c r="L209" s="26"/>
      <c r="M209" s="27"/>
    </row>
    <row r="210" spans="1:13" ht="63.75" x14ac:dyDescent="0.25">
      <c r="A210" s="38" t="s">
        <v>851</v>
      </c>
      <c r="B210" s="37" t="s">
        <v>425</v>
      </c>
      <c r="C210" s="31" t="s">
        <v>423</v>
      </c>
      <c r="D210" s="21" t="s">
        <v>426</v>
      </c>
      <c r="E210" s="35" t="s">
        <v>850</v>
      </c>
      <c r="F210" s="36">
        <v>43.491</v>
      </c>
      <c r="G210" s="22">
        <v>43.49</v>
      </c>
      <c r="H210" s="20" t="s">
        <v>1</v>
      </c>
      <c r="I210" s="27">
        <v>95.15</v>
      </c>
      <c r="J210" s="26">
        <v>95.15</v>
      </c>
      <c r="K210" s="47">
        <v>0.2034</v>
      </c>
      <c r="L210" s="26">
        <v>114.5</v>
      </c>
      <c r="M210" s="27">
        <f t="shared" si="43"/>
        <v>4979.6099999999997</v>
      </c>
    </row>
    <row r="211" spans="1:13" ht="51" x14ac:dyDescent="0.25">
      <c r="A211" s="38" t="s">
        <v>852</v>
      </c>
      <c r="B211" s="37" t="s">
        <v>75</v>
      </c>
      <c r="C211" s="31" t="s">
        <v>349</v>
      </c>
      <c r="D211" s="21" t="s">
        <v>76</v>
      </c>
      <c r="E211" s="35" t="s">
        <v>856</v>
      </c>
      <c r="F211" s="36">
        <v>112.90035766985248</v>
      </c>
      <c r="G211" s="22">
        <v>112.9</v>
      </c>
      <c r="H211" s="20" t="s">
        <v>28</v>
      </c>
      <c r="I211" s="27">
        <v>10.71</v>
      </c>
      <c r="J211" s="26">
        <v>10.71</v>
      </c>
      <c r="K211" s="47">
        <v>0.2034</v>
      </c>
      <c r="L211" s="26">
        <v>12.89</v>
      </c>
      <c r="M211" s="27">
        <f t="shared" si="43"/>
        <v>1455.28</v>
      </c>
    </row>
    <row r="212" spans="1:13" ht="140.25" x14ac:dyDescent="0.25">
      <c r="A212" s="38" t="s">
        <v>853</v>
      </c>
      <c r="B212" s="37" t="s">
        <v>77</v>
      </c>
      <c r="C212" s="31" t="s">
        <v>349</v>
      </c>
      <c r="D212" s="21" t="s">
        <v>78</v>
      </c>
      <c r="E212" s="35" t="s">
        <v>857</v>
      </c>
      <c r="F212" s="36">
        <v>76.407499596028941</v>
      </c>
      <c r="G212" s="22">
        <v>76.41</v>
      </c>
      <c r="H212" s="20" t="s">
        <v>28</v>
      </c>
      <c r="I212" s="27">
        <v>11.02</v>
      </c>
      <c r="J212" s="26">
        <v>11.02</v>
      </c>
      <c r="K212" s="47">
        <v>0.2034</v>
      </c>
      <c r="L212" s="26">
        <v>13.26</v>
      </c>
      <c r="M212" s="27">
        <f t="shared" si="43"/>
        <v>1013.2</v>
      </c>
    </row>
    <row r="213" spans="1:13" ht="38.25" x14ac:dyDescent="0.25">
      <c r="A213" s="38" t="s">
        <v>854</v>
      </c>
      <c r="B213" s="37" t="s">
        <v>81</v>
      </c>
      <c r="C213" s="31" t="s">
        <v>349</v>
      </c>
      <c r="D213" s="21" t="s">
        <v>82</v>
      </c>
      <c r="E213" s="35" t="s">
        <v>858</v>
      </c>
      <c r="F213" s="36">
        <v>2.7467999999999999</v>
      </c>
      <c r="G213" s="22">
        <v>2.75</v>
      </c>
      <c r="H213" s="20" t="s">
        <v>3</v>
      </c>
      <c r="I213" s="27">
        <v>508.73</v>
      </c>
      <c r="J213" s="26">
        <v>508.73</v>
      </c>
      <c r="K213" s="47">
        <v>0.2034</v>
      </c>
      <c r="L213" s="26">
        <v>612.21</v>
      </c>
      <c r="M213" s="27">
        <f t="shared" si="43"/>
        <v>1683.58</v>
      </c>
    </row>
    <row r="214" spans="1:13" ht="38.25" x14ac:dyDescent="0.25">
      <c r="A214" s="38" t="s">
        <v>855</v>
      </c>
      <c r="B214" s="37" t="s">
        <v>89</v>
      </c>
      <c r="C214" s="31" t="s">
        <v>349</v>
      </c>
      <c r="D214" s="21" t="s">
        <v>90</v>
      </c>
      <c r="E214" s="35" t="s">
        <v>731</v>
      </c>
      <c r="F214" s="36">
        <v>2.7467999999999999</v>
      </c>
      <c r="G214" s="22">
        <v>2.75</v>
      </c>
      <c r="H214" s="20" t="s">
        <v>3</v>
      </c>
      <c r="I214" s="27">
        <v>132.30000000000001</v>
      </c>
      <c r="J214" s="26">
        <v>132.30000000000001</v>
      </c>
      <c r="K214" s="47">
        <v>0.2034</v>
      </c>
      <c r="L214" s="26">
        <v>159.21</v>
      </c>
      <c r="M214" s="27">
        <f t="shared" si="43"/>
        <v>437.83</v>
      </c>
    </row>
    <row r="215" spans="1:13" x14ac:dyDescent="0.25">
      <c r="A215" s="38"/>
      <c r="B215" s="40" t="s">
        <v>501</v>
      </c>
      <c r="C215" s="31"/>
      <c r="D215" s="21"/>
      <c r="E215" s="35"/>
      <c r="F215" s="36"/>
      <c r="G215" s="22"/>
      <c r="H215" s="20"/>
      <c r="I215" s="27"/>
      <c r="J215" s="26"/>
      <c r="K215" s="47"/>
      <c r="L215" s="26"/>
      <c r="M215" s="27"/>
    </row>
    <row r="216" spans="1:13" ht="76.5" x14ac:dyDescent="0.25">
      <c r="A216" s="38" t="s">
        <v>861</v>
      </c>
      <c r="B216" s="37" t="s">
        <v>107</v>
      </c>
      <c r="C216" s="31" t="s">
        <v>349</v>
      </c>
      <c r="D216" s="21" t="s">
        <v>411</v>
      </c>
      <c r="E216" s="35" t="s">
        <v>865</v>
      </c>
      <c r="F216" s="36">
        <v>140.08679999999998</v>
      </c>
      <c r="G216" s="22">
        <v>140.09</v>
      </c>
      <c r="H216" s="20" t="s">
        <v>1</v>
      </c>
      <c r="I216" s="27">
        <v>87.25</v>
      </c>
      <c r="J216" s="26">
        <v>87.25</v>
      </c>
      <c r="K216" s="47">
        <v>0.2034</v>
      </c>
      <c r="L216" s="26">
        <v>105</v>
      </c>
      <c r="M216" s="27">
        <f t="shared" si="43"/>
        <v>14709.45</v>
      </c>
    </row>
    <row r="217" spans="1:13" ht="63.75" x14ac:dyDescent="0.25">
      <c r="A217" s="38" t="s">
        <v>862</v>
      </c>
      <c r="B217" s="37">
        <v>93202</v>
      </c>
      <c r="C217" s="31" t="s">
        <v>762</v>
      </c>
      <c r="D217" s="21" t="s">
        <v>419</v>
      </c>
      <c r="E217" s="35" t="s">
        <v>866</v>
      </c>
      <c r="F217" s="36">
        <v>45.78</v>
      </c>
      <c r="G217" s="22">
        <v>45.78</v>
      </c>
      <c r="H217" s="20" t="s">
        <v>2</v>
      </c>
      <c r="I217" s="27">
        <v>32.11</v>
      </c>
      <c r="J217" s="26">
        <v>32.11</v>
      </c>
      <c r="K217" s="47">
        <v>0.2034</v>
      </c>
      <c r="L217" s="26">
        <v>38.64</v>
      </c>
      <c r="M217" s="27">
        <f t="shared" si="43"/>
        <v>1768.94</v>
      </c>
    </row>
    <row r="218" spans="1:13" ht="76.5" x14ac:dyDescent="0.25">
      <c r="A218" s="38" t="s">
        <v>863</v>
      </c>
      <c r="B218" s="37" t="s">
        <v>110</v>
      </c>
      <c r="C218" s="31" t="s">
        <v>349</v>
      </c>
      <c r="D218" s="21" t="s">
        <v>111</v>
      </c>
      <c r="E218" s="35" t="s">
        <v>867</v>
      </c>
      <c r="F218" s="36">
        <v>0.50680000000000003</v>
      </c>
      <c r="G218" s="22">
        <v>0.51</v>
      </c>
      <c r="H218" s="20" t="s">
        <v>3</v>
      </c>
      <c r="I218" s="27">
        <v>1916.13</v>
      </c>
      <c r="J218" s="26">
        <v>1916.13</v>
      </c>
      <c r="K218" s="47">
        <v>0.2034</v>
      </c>
      <c r="L218" s="26">
        <v>2305.87</v>
      </c>
      <c r="M218" s="27">
        <f t="shared" si="43"/>
        <v>1175.99</v>
      </c>
    </row>
    <row r="219" spans="1:13" x14ac:dyDescent="0.25">
      <c r="A219" s="38"/>
      <c r="B219" s="40" t="s">
        <v>496</v>
      </c>
      <c r="C219" s="31"/>
      <c r="D219" s="21"/>
      <c r="E219" s="35"/>
      <c r="F219" s="36"/>
      <c r="G219" s="22"/>
      <c r="H219" s="20"/>
      <c r="I219" s="27"/>
      <c r="J219" s="26"/>
      <c r="K219" s="47"/>
      <c r="L219" s="26"/>
      <c r="M219" s="27"/>
    </row>
    <row r="220" spans="1:13" ht="63.75" x14ac:dyDescent="0.25">
      <c r="A220" s="38" t="s">
        <v>864</v>
      </c>
      <c r="B220" s="37" t="s">
        <v>105</v>
      </c>
      <c r="C220" s="31" t="s">
        <v>349</v>
      </c>
      <c r="D220" s="21" t="s">
        <v>106</v>
      </c>
      <c r="E220" s="35" t="s">
        <v>859</v>
      </c>
      <c r="F220" s="36">
        <v>46.1</v>
      </c>
      <c r="G220" s="22">
        <v>46.1</v>
      </c>
      <c r="H220" s="20" t="s">
        <v>1</v>
      </c>
      <c r="I220" s="27">
        <v>169.91</v>
      </c>
      <c r="J220" s="26">
        <v>169.91</v>
      </c>
      <c r="K220" s="47">
        <v>0.2034</v>
      </c>
      <c r="L220" s="26">
        <v>204.47</v>
      </c>
      <c r="M220" s="27">
        <f t="shared" ref="M220" si="47">ROUND(G220*L220,2)</f>
        <v>9426.07</v>
      </c>
    </row>
    <row r="221" spans="1:13" ht="51" x14ac:dyDescent="0.25">
      <c r="A221" s="38" t="s">
        <v>868</v>
      </c>
      <c r="B221" s="37" t="s">
        <v>79</v>
      </c>
      <c r="C221" s="31" t="s">
        <v>349</v>
      </c>
      <c r="D221" s="21" t="s">
        <v>80</v>
      </c>
      <c r="E221" s="35" t="s">
        <v>860</v>
      </c>
      <c r="F221" s="36">
        <v>143.37100000000001</v>
      </c>
      <c r="G221" s="22">
        <v>143.37</v>
      </c>
      <c r="H221" s="20" t="s">
        <v>28</v>
      </c>
      <c r="I221" s="27">
        <v>10.43</v>
      </c>
      <c r="J221" s="26">
        <v>10.43</v>
      </c>
      <c r="K221" s="47">
        <v>0.2034</v>
      </c>
      <c r="L221" s="26">
        <v>12.55</v>
      </c>
      <c r="M221" s="27">
        <f t="shared" ref="M221" si="48">ROUND(G221*L221,2)</f>
        <v>1799.29</v>
      </c>
    </row>
    <row r="222" spans="1:13" ht="38.25" x14ac:dyDescent="0.25">
      <c r="A222" s="38" t="s">
        <v>869</v>
      </c>
      <c r="B222" s="37" t="s">
        <v>121</v>
      </c>
      <c r="C222" s="31" t="s">
        <v>349</v>
      </c>
      <c r="D222" s="21" t="s">
        <v>122</v>
      </c>
      <c r="E222" s="35" t="s">
        <v>732</v>
      </c>
      <c r="F222" s="36">
        <v>1.383</v>
      </c>
      <c r="G222" s="22">
        <v>1.38</v>
      </c>
      <c r="H222" s="20" t="s">
        <v>3</v>
      </c>
      <c r="I222" s="27">
        <v>824.89</v>
      </c>
      <c r="J222" s="26">
        <v>824.89</v>
      </c>
      <c r="K222" s="47">
        <v>0.2034</v>
      </c>
      <c r="L222" s="26">
        <v>992.67</v>
      </c>
      <c r="M222" s="27">
        <f t="shared" ref="M222" si="49">ROUND(G222*L222,2)</f>
        <v>1369.88</v>
      </c>
    </row>
    <row r="223" spans="1:13" x14ac:dyDescent="0.25">
      <c r="A223" s="38"/>
      <c r="B223" s="40" t="s">
        <v>736</v>
      </c>
      <c r="C223" s="31"/>
      <c r="D223" s="21"/>
      <c r="E223" s="35"/>
      <c r="F223" s="36"/>
      <c r="G223" s="22"/>
      <c r="H223" s="20"/>
      <c r="I223" s="27"/>
      <c r="J223" s="26"/>
      <c r="K223" s="47"/>
      <c r="L223" s="26"/>
      <c r="M223" s="27"/>
    </row>
    <row r="224" spans="1:13" ht="51" x14ac:dyDescent="0.25">
      <c r="A224" s="38" t="s">
        <v>870</v>
      </c>
      <c r="B224" s="37" t="s">
        <v>172</v>
      </c>
      <c r="C224" s="31" t="s">
        <v>349</v>
      </c>
      <c r="D224" s="21" t="s">
        <v>173</v>
      </c>
      <c r="E224" s="35" t="s">
        <v>871</v>
      </c>
      <c r="F224" s="36">
        <v>48.405000000000001</v>
      </c>
      <c r="G224" s="22">
        <v>48.41</v>
      </c>
      <c r="H224" s="20" t="s">
        <v>1</v>
      </c>
      <c r="I224" s="27">
        <v>88.03</v>
      </c>
      <c r="J224" s="26">
        <v>88.03</v>
      </c>
      <c r="K224" s="47">
        <v>0.2034</v>
      </c>
      <c r="L224" s="26">
        <v>105.94</v>
      </c>
      <c r="M224" s="27">
        <f t="shared" ref="M224" si="50">ROUND(G224*L224,2)</f>
        <v>5128.5600000000004</v>
      </c>
    </row>
    <row r="225" spans="1:13" x14ac:dyDescent="0.25">
      <c r="A225" s="38"/>
      <c r="B225" s="40" t="s">
        <v>498</v>
      </c>
      <c r="C225" s="31"/>
      <c r="D225" s="21"/>
      <c r="E225" s="35"/>
      <c r="F225" s="36"/>
      <c r="G225" s="22"/>
      <c r="H225" s="20"/>
      <c r="I225" s="27"/>
      <c r="J225" s="26"/>
      <c r="K225" s="47"/>
      <c r="L225" s="26"/>
      <c r="M225" s="27"/>
    </row>
    <row r="226" spans="1:13" ht="216.75" x14ac:dyDescent="0.25">
      <c r="A226" s="38" t="s">
        <v>875</v>
      </c>
      <c r="B226" s="37">
        <v>94559</v>
      </c>
      <c r="C226" s="31" t="s">
        <v>762</v>
      </c>
      <c r="D226" s="21" t="s">
        <v>1240</v>
      </c>
      <c r="E226" s="35" t="s">
        <v>872</v>
      </c>
      <c r="F226" s="36">
        <v>6.4</v>
      </c>
      <c r="G226" s="22">
        <v>6.4</v>
      </c>
      <c r="H226" s="20" t="s">
        <v>1</v>
      </c>
      <c r="I226" s="27">
        <v>786.52</v>
      </c>
      <c r="J226" s="26">
        <v>786.52</v>
      </c>
      <c r="K226" s="47">
        <v>0.2034</v>
      </c>
      <c r="L226" s="26">
        <v>946.5</v>
      </c>
      <c r="M226" s="27">
        <f t="shared" ref="M226:M230" si="51">ROUND(G226*L226,2)</f>
        <v>6057.6</v>
      </c>
    </row>
    <row r="227" spans="1:13" x14ac:dyDescent="0.25">
      <c r="A227" s="38" t="s">
        <v>876</v>
      </c>
      <c r="B227" s="37" t="s">
        <v>156</v>
      </c>
      <c r="C227" s="31" t="s">
        <v>349</v>
      </c>
      <c r="D227" s="21" t="s">
        <v>157</v>
      </c>
      <c r="E227" s="35" t="s">
        <v>733</v>
      </c>
      <c r="F227" s="36">
        <v>6.4</v>
      </c>
      <c r="G227" s="22">
        <v>6.4</v>
      </c>
      <c r="H227" s="20" t="s">
        <v>1</v>
      </c>
      <c r="I227" s="27">
        <v>238.91</v>
      </c>
      <c r="J227" s="26">
        <v>238.91</v>
      </c>
      <c r="K227" s="47">
        <v>0.2034</v>
      </c>
      <c r="L227" s="26">
        <v>287.5</v>
      </c>
      <c r="M227" s="27">
        <f t="shared" ref="M227" si="52">ROUND(G227*L227,2)</f>
        <v>1840</v>
      </c>
    </row>
    <row r="228" spans="1:13" ht="25.5" x14ac:dyDescent="0.25">
      <c r="A228" s="38" t="s">
        <v>877</v>
      </c>
      <c r="B228" s="37" t="s">
        <v>150</v>
      </c>
      <c r="C228" s="31" t="s">
        <v>349</v>
      </c>
      <c r="D228" s="21" t="s">
        <v>151</v>
      </c>
      <c r="E228" s="35" t="s">
        <v>880</v>
      </c>
      <c r="F228" s="36">
        <v>3.3600000000000003</v>
      </c>
      <c r="G228" s="22">
        <v>3.36</v>
      </c>
      <c r="H228" s="20" t="s">
        <v>1</v>
      </c>
      <c r="I228" s="27">
        <v>429.9</v>
      </c>
      <c r="J228" s="26">
        <v>429.9</v>
      </c>
      <c r="K228" s="47">
        <v>0.2034</v>
      </c>
      <c r="L228" s="26">
        <v>517.34</v>
      </c>
      <c r="M228" s="27">
        <f t="shared" si="51"/>
        <v>1738.26</v>
      </c>
    </row>
    <row r="229" spans="1:13" ht="127.5" x14ac:dyDescent="0.25">
      <c r="A229" s="38" t="s">
        <v>878</v>
      </c>
      <c r="B229" s="37">
        <v>90831</v>
      </c>
      <c r="C229" s="31" t="s">
        <v>762</v>
      </c>
      <c r="D229" s="21" t="s">
        <v>354</v>
      </c>
      <c r="E229" s="35" t="s">
        <v>873</v>
      </c>
      <c r="F229" s="36">
        <v>3</v>
      </c>
      <c r="G229" s="22">
        <v>3</v>
      </c>
      <c r="H229" s="20" t="s">
        <v>0</v>
      </c>
      <c r="I229" s="27">
        <v>183.11</v>
      </c>
      <c r="J229" s="26">
        <v>183.11</v>
      </c>
      <c r="K229" s="47">
        <v>0.2034</v>
      </c>
      <c r="L229" s="26">
        <v>220.35</v>
      </c>
      <c r="M229" s="27">
        <f t="shared" ref="M229" si="53">ROUND(G229*L229,2)</f>
        <v>661.05</v>
      </c>
    </row>
    <row r="230" spans="1:13" ht="76.5" x14ac:dyDescent="0.25">
      <c r="A230" s="38" t="s">
        <v>879</v>
      </c>
      <c r="B230" s="37" t="s">
        <v>181</v>
      </c>
      <c r="C230" s="31" t="s">
        <v>349</v>
      </c>
      <c r="D230" s="21" t="s">
        <v>1234</v>
      </c>
      <c r="E230" s="35" t="s">
        <v>874</v>
      </c>
      <c r="F230" s="36">
        <v>15.76</v>
      </c>
      <c r="G230" s="22">
        <v>15.76</v>
      </c>
      <c r="H230" s="20" t="s">
        <v>1</v>
      </c>
      <c r="I230" s="27">
        <v>51.9</v>
      </c>
      <c r="J230" s="26">
        <v>51.9</v>
      </c>
      <c r="K230" s="47">
        <v>0.2034</v>
      </c>
      <c r="L230" s="26">
        <v>62.46</v>
      </c>
      <c r="M230" s="27">
        <f t="shared" si="51"/>
        <v>984.37</v>
      </c>
    </row>
    <row r="231" spans="1:13" ht="25.5" x14ac:dyDescent="0.25">
      <c r="A231" s="38" t="s">
        <v>881</v>
      </c>
      <c r="B231" s="37" t="s">
        <v>144</v>
      </c>
      <c r="C231" s="31" t="s">
        <v>349</v>
      </c>
      <c r="D231" s="21" t="s">
        <v>145</v>
      </c>
      <c r="E231" s="35" t="s">
        <v>882</v>
      </c>
      <c r="F231" s="36">
        <v>2.06</v>
      </c>
      <c r="G231" s="22">
        <v>2.06</v>
      </c>
      <c r="H231" s="20" t="s">
        <v>1</v>
      </c>
      <c r="I231" s="27">
        <v>94.17</v>
      </c>
      <c r="J231" s="26">
        <v>94.17</v>
      </c>
      <c r="K231" s="47">
        <v>0.2034</v>
      </c>
      <c r="L231" s="26">
        <v>113.32</v>
      </c>
      <c r="M231" s="27">
        <f t="shared" ref="M231" si="54">ROUND(G231*L231,2)</f>
        <v>233.44</v>
      </c>
    </row>
    <row r="232" spans="1:13" x14ac:dyDescent="0.25">
      <c r="A232" s="38"/>
      <c r="B232" s="40" t="s">
        <v>493</v>
      </c>
      <c r="C232" s="31"/>
      <c r="D232" s="21"/>
      <c r="E232" s="35"/>
      <c r="F232" s="36"/>
      <c r="G232" s="22"/>
      <c r="H232" s="20"/>
      <c r="I232" s="27"/>
      <c r="J232" s="26"/>
      <c r="K232" s="47"/>
      <c r="L232" s="26"/>
      <c r="M232" s="27"/>
    </row>
    <row r="233" spans="1:13" ht="102" x14ac:dyDescent="0.25">
      <c r="A233" s="38" t="s">
        <v>887</v>
      </c>
      <c r="B233" s="37" t="s">
        <v>135</v>
      </c>
      <c r="C233" s="31" t="s">
        <v>349</v>
      </c>
      <c r="D233" s="21" t="s">
        <v>136</v>
      </c>
      <c r="E233" s="35" t="s">
        <v>883</v>
      </c>
      <c r="F233" s="36">
        <v>39.549999999999997</v>
      </c>
      <c r="G233" s="22">
        <v>39.549999999999997</v>
      </c>
      <c r="H233" s="20" t="s">
        <v>1</v>
      </c>
      <c r="I233" s="27">
        <v>129.59</v>
      </c>
      <c r="J233" s="26">
        <v>129.59</v>
      </c>
      <c r="K233" s="47">
        <v>0.2034</v>
      </c>
      <c r="L233" s="26">
        <v>155.94999999999999</v>
      </c>
      <c r="M233" s="27">
        <f t="shared" si="43"/>
        <v>6167.82</v>
      </c>
    </row>
    <row r="234" spans="1:13" ht="63.75" x14ac:dyDescent="0.25">
      <c r="A234" s="38" t="s">
        <v>888</v>
      </c>
      <c r="B234" s="37" t="s">
        <v>137</v>
      </c>
      <c r="C234" s="31" t="s">
        <v>349</v>
      </c>
      <c r="D234" s="21" t="s">
        <v>138</v>
      </c>
      <c r="E234" s="35" t="s">
        <v>885</v>
      </c>
      <c r="F234" s="36">
        <v>39.549999999999997</v>
      </c>
      <c r="G234" s="22">
        <v>39.549999999999997</v>
      </c>
      <c r="H234" s="20" t="s">
        <v>1</v>
      </c>
      <c r="I234" s="27">
        <v>18.71</v>
      </c>
      <c r="J234" s="26">
        <v>18.71</v>
      </c>
      <c r="K234" s="47">
        <v>0.2034</v>
      </c>
      <c r="L234" s="26">
        <v>22.52</v>
      </c>
      <c r="M234" s="27">
        <f t="shared" ref="M234" si="55">ROUND(G234*L234,2)</f>
        <v>890.67</v>
      </c>
    </row>
    <row r="235" spans="1:13" ht="89.25" x14ac:dyDescent="0.25">
      <c r="A235" s="38" t="s">
        <v>889</v>
      </c>
      <c r="B235" s="37" t="s">
        <v>133</v>
      </c>
      <c r="C235" s="31" t="s">
        <v>349</v>
      </c>
      <c r="D235" s="21" t="s">
        <v>134</v>
      </c>
      <c r="E235" s="35" t="s">
        <v>886</v>
      </c>
      <c r="F235" s="36">
        <v>51.11</v>
      </c>
      <c r="G235" s="22">
        <v>51.11</v>
      </c>
      <c r="H235" s="20" t="s">
        <v>2</v>
      </c>
      <c r="I235" s="27">
        <v>6.9</v>
      </c>
      <c r="J235" s="26">
        <v>6.9</v>
      </c>
      <c r="K235" s="47">
        <v>0.2034</v>
      </c>
      <c r="L235" s="26">
        <v>8.3000000000000007</v>
      </c>
      <c r="M235" s="27">
        <f t="shared" ref="M235" si="56">ROUND(G235*L235,2)</f>
        <v>424.21</v>
      </c>
    </row>
    <row r="236" spans="1:13" ht="76.5" x14ac:dyDescent="0.25">
      <c r="A236" s="38" t="s">
        <v>890</v>
      </c>
      <c r="B236" s="37" t="s">
        <v>139</v>
      </c>
      <c r="C236" s="31" t="s">
        <v>349</v>
      </c>
      <c r="D236" s="21" t="s">
        <v>140</v>
      </c>
      <c r="E236" s="35" t="s">
        <v>884</v>
      </c>
      <c r="F236" s="36">
        <v>51.11</v>
      </c>
      <c r="G236" s="22">
        <v>51.11</v>
      </c>
      <c r="H236" s="20" t="s">
        <v>2</v>
      </c>
      <c r="I236" s="27">
        <v>2.0099999999999998</v>
      </c>
      <c r="J236" s="26">
        <v>2.0099999999999998</v>
      </c>
      <c r="K236" s="47">
        <v>0.2034</v>
      </c>
      <c r="L236" s="26">
        <v>2.42</v>
      </c>
      <c r="M236" s="27">
        <f t="shared" ref="M236" si="57">ROUND(G236*L236,2)</f>
        <v>123.69</v>
      </c>
    </row>
    <row r="237" spans="1:13" x14ac:dyDescent="0.25">
      <c r="A237" s="38"/>
      <c r="B237" s="40" t="s">
        <v>494</v>
      </c>
      <c r="C237" s="31"/>
      <c r="D237" s="21"/>
      <c r="E237" s="35"/>
      <c r="F237" s="36"/>
      <c r="G237" s="22"/>
      <c r="H237" s="20"/>
      <c r="I237" s="27"/>
      <c r="J237" s="26"/>
      <c r="K237" s="47"/>
      <c r="L237" s="26"/>
      <c r="M237" s="27"/>
    </row>
    <row r="238" spans="1:13" ht="25.5" x14ac:dyDescent="0.25">
      <c r="A238" s="38" t="s">
        <v>895</v>
      </c>
      <c r="B238" s="37" t="s">
        <v>125</v>
      </c>
      <c r="C238" s="31" t="s">
        <v>349</v>
      </c>
      <c r="D238" s="21" t="s">
        <v>126</v>
      </c>
      <c r="E238" s="35" t="s">
        <v>891</v>
      </c>
      <c r="F238" s="36">
        <v>166.61859999999999</v>
      </c>
      <c r="G238" s="22">
        <v>166.62</v>
      </c>
      <c r="H238" s="20" t="s">
        <v>1</v>
      </c>
      <c r="I238" s="27">
        <v>7.64</v>
      </c>
      <c r="J238" s="26">
        <v>7.64</v>
      </c>
      <c r="K238" s="47">
        <v>0.2034</v>
      </c>
      <c r="L238" s="26">
        <v>9.19</v>
      </c>
      <c r="M238" s="27">
        <f t="shared" si="43"/>
        <v>1531.24</v>
      </c>
    </row>
    <row r="239" spans="1:13" ht="25.5" x14ac:dyDescent="0.25">
      <c r="A239" s="38" t="s">
        <v>896</v>
      </c>
      <c r="B239" s="37" t="s">
        <v>129</v>
      </c>
      <c r="C239" s="31" t="s">
        <v>349</v>
      </c>
      <c r="D239" s="21" t="s">
        <v>130</v>
      </c>
      <c r="E239" s="35" t="s">
        <v>892</v>
      </c>
      <c r="F239" s="36">
        <v>166.61859999999999</v>
      </c>
      <c r="G239" s="22">
        <v>166.62</v>
      </c>
      <c r="H239" s="20" t="s">
        <v>1</v>
      </c>
      <c r="I239" s="27">
        <v>30.1</v>
      </c>
      <c r="J239" s="26">
        <v>30.1</v>
      </c>
      <c r="K239" s="47">
        <v>0.2034</v>
      </c>
      <c r="L239" s="26">
        <v>36.22</v>
      </c>
      <c r="M239" s="27">
        <f t="shared" ref="M239:M240" si="58">ROUND(G239*L239,2)</f>
        <v>6034.98</v>
      </c>
    </row>
    <row r="240" spans="1:13" ht="38.25" x14ac:dyDescent="0.25">
      <c r="A240" s="38" t="s">
        <v>897</v>
      </c>
      <c r="B240" s="37" t="s">
        <v>178</v>
      </c>
      <c r="C240" s="31" t="s">
        <v>349</v>
      </c>
      <c r="D240" s="21" t="s">
        <v>1233</v>
      </c>
      <c r="E240" s="35" t="s">
        <v>892</v>
      </c>
      <c r="F240" s="36">
        <v>166.61859999999999</v>
      </c>
      <c r="G240" s="22">
        <v>166.62</v>
      </c>
      <c r="H240" s="20" t="s">
        <v>1</v>
      </c>
      <c r="I240" s="27">
        <v>38.299999999999997</v>
      </c>
      <c r="J240" s="26">
        <v>38.299999999999997</v>
      </c>
      <c r="K240" s="47">
        <v>0.2034</v>
      </c>
      <c r="L240" s="26">
        <v>46.09</v>
      </c>
      <c r="M240" s="27">
        <f t="shared" si="58"/>
        <v>7679.52</v>
      </c>
    </row>
    <row r="241" spans="1:13" x14ac:dyDescent="0.25">
      <c r="A241" s="38"/>
      <c r="B241" s="40" t="s">
        <v>495</v>
      </c>
      <c r="C241" s="31"/>
      <c r="D241" s="21"/>
      <c r="E241" s="35"/>
      <c r="F241" s="36"/>
      <c r="G241" s="22"/>
      <c r="H241" s="20"/>
      <c r="I241" s="27"/>
      <c r="J241" s="26"/>
      <c r="K241" s="47"/>
      <c r="L241" s="26"/>
      <c r="M241" s="27"/>
    </row>
    <row r="242" spans="1:13" ht="25.5" x14ac:dyDescent="0.25">
      <c r="A242" s="38" t="s">
        <v>898</v>
      </c>
      <c r="B242" s="37" t="s">
        <v>125</v>
      </c>
      <c r="C242" s="31" t="s">
        <v>349</v>
      </c>
      <c r="D242" s="21" t="s">
        <v>126</v>
      </c>
      <c r="E242" s="35" t="s">
        <v>893</v>
      </c>
      <c r="F242" s="36">
        <v>98.777999999999992</v>
      </c>
      <c r="G242" s="22">
        <v>98.78</v>
      </c>
      <c r="H242" s="20" t="s">
        <v>1</v>
      </c>
      <c r="I242" s="27">
        <v>7.64</v>
      </c>
      <c r="J242" s="26">
        <v>7.64</v>
      </c>
      <c r="K242" s="47">
        <v>0.2034</v>
      </c>
      <c r="L242" s="26">
        <v>9.19</v>
      </c>
      <c r="M242" s="27">
        <f t="shared" si="43"/>
        <v>907.79</v>
      </c>
    </row>
    <row r="243" spans="1:13" ht="25.5" x14ac:dyDescent="0.25">
      <c r="A243" s="38" t="s">
        <v>899</v>
      </c>
      <c r="B243" s="37" t="s">
        <v>129</v>
      </c>
      <c r="C243" s="31" t="s">
        <v>349</v>
      </c>
      <c r="D243" s="21" t="s">
        <v>130</v>
      </c>
      <c r="E243" s="35" t="s">
        <v>562</v>
      </c>
      <c r="F243" s="36">
        <v>98.777999999999992</v>
      </c>
      <c r="G243" s="22">
        <v>98.78</v>
      </c>
      <c r="H243" s="20" t="s">
        <v>1</v>
      </c>
      <c r="I243" s="27">
        <v>30.1</v>
      </c>
      <c r="J243" s="26">
        <v>30.1</v>
      </c>
      <c r="K243" s="47">
        <v>0.2034</v>
      </c>
      <c r="L243" s="26">
        <v>36.22</v>
      </c>
      <c r="M243" s="27">
        <f t="shared" si="43"/>
        <v>3577.81</v>
      </c>
    </row>
    <row r="244" spans="1:13" ht="38.25" x14ac:dyDescent="0.25">
      <c r="A244" s="38" t="s">
        <v>900</v>
      </c>
      <c r="B244" s="37" t="s">
        <v>178</v>
      </c>
      <c r="C244" s="31" t="s">
        <v>349</v>
      </c>
      <c r="D244" s="21" t="s">
        <v>1233</v>
      </c>
      <c r="E244" s="35" t="s">
        <v>562</v>
      </c>
      <c r="F244" s="36">
        <v>98.777999999999992</v>
      </c>
      <c r="G244" s="22">
        <v>98.78</v>
      </c>
      <c r="H244" s="20" t="s">
        <v>1</v>
      </c>
      <c r="I244" s="27">
        <v>38.299999999999997</v>
      </c>
      <c r="J244" s="26">
        <v>38.299999999999997</v>
      </c>
      <c r="K244" s="47">
        <v>0.2034</v>
      </c>
      <c r="L244" s="26">
        <v>46.09</v>
      </c>
      <c r="M244" s="27">
        <f t="shared" si="43"/>
        <v>4552.7700000000004</v>
      </c>
    </row>
    <row r="245" spans="1:13" x14ac:dyDescent="0.25">
      <c r="A245" s="38"/>
      <c r="B245" s="40" t="s">
        <v>497</v>
      </c>
      <c r="C245" s="31"/>
      <c r="D245" s="21"/>
      <c r="E245" s="35"/>
      <c r="F245" s="36"/>
      <c r="G245" s="22"/>
      <c r="H245" s="20"/>
      <c r="I245" s="27"/>
      <c r="J245" s="26"/>
      <c r="K245" s="47"/>
      <c r="L245" s="26"/>
      <c r="M245" s="27"/>
    </row>
    <row r="246" spans="1:13" x14ac:dyDescent="0.25">
      <c r="A246" s="38" t="s">
        <v>901</v>
      </c>
      <c r="B246" s="37" t="s">
        <v>125</v>
      </c>
      <c r="C246" s="31" t="s">
        <v>349</v>
      </c>
      <c r="D246" s="21" t="s">
        <v>126</v>
      </c>
      <c r="E246" s="35" t="s">
        <v>894</v>
      </c>
      <c r="F246" s="36">
        <v>46.1</v>
      </c>
      <c r="G246" s="22">
        <v>46.1</v>
      </c>
      <c r="H246" s="20" t="s">
        <v>1</v>
      </c>
      <c r="I246" s="27">
        <v>7.64</v>
      </c>
      <c r="J246" s="26">
        <v>7.64</v>
      </c>
      <c r="K246" s="47">
        <v>0.2034</v>
      </c>
      <c r="L246" s="26">
        <v>9.19</v>
      </c>
      <c r="M246" s="27">
        <f t="shared" si="43"/>
        <v>423.66</v>
      </c>
    </row>
    <row r="247" spans="1:13" ht="25.5" x14ac:dyDescent="0.25">
      <c r="A247" s="38" t="s">
        <v>902</v>
      </c>
      <c r="B247" s="37" t="s">
        <v>129</v>
      </c>
      <c r="C247" s="31" t="s">
        <v>349</v>
      </c>
      <c r="D247" s="21" t="s">
        <v>130</v>
      </c>
      <c r="E247" s="35" t="s">
        <v>562</v>
      </c>
      <c r="F247" s="36">
        <v>46.1</v>
      </c>
      <c r="G247" s="22">
        <v>46.1</v>
      </c>
      <c r="H247" s="20" t="s">
        <v>1</v>
      </c>
      <c r="I247" s="27">
        <v>30.1</v>
      </c>
      <c r="J247" s="26">
        <v>30.1</v>
      </c>
      <c r="K247" s="47">
        <v>0.2034</v>
      </c>
      <c r="L247" s="26">
        <v>36.22</v>
      </c>
      <c r="M247" s="27">
        <f t="shared" si="43"/>
        <v>1669.74</v>
      </c>
    </row>
    <row r="248" spans="1:13" ht="38.25" x14ac:dyDescent="0.25">
      <c r="A248" s="38" t="s">
        <v>903</v>
      </c>
      <c r="B248" s="37" t="s">
        <v>178</v>
      </c>
      <c r="C248" s="31" t="s">
        <v>349</v>
      </c>
      <c r="D248" s="21" t="s">
        <v>1233</v>
      </c>
      <c r="E248" s="35" t="s">
        <v>562</v>
      </c>
      <c r="F248" s="36">
        <v>46.1</v>
      </c>
      <c r="G248" s="22">
        <v>46.1</v>
      </c>
      <c r="H248" s="20" t="s">
        <v>1</v>
      </c>
      <c r="I248" s="27">
        <v>38.299999999999997</v>
      </c>
      <c r="J248" s="26">
        <v>38.299999999999997</v>
      </c>
      <c r="K248" s="47">
        <v>0.2034</v>
      </c>
      <c r="L248" s="26">
        <v>46.09</v>
      </c>
      <c r="M248" s="27">
        <f t="shared" si="43"/>
        <v>2124.75</v>
      </c>
    </row>
    <row r="249" spans="1:13" x14ac:dyDescent="0.25">
      <c r="A249" s="38"/>
      <c r="B249" s="40" t="s">
        <v>502</v>
      </c>
      <c r="C249" s="31"/>
      <c r="D249" s="21"/>
      <c r="E249" s="35"/>
      <c r="F249" s="36"/>
      <c r="G249" s="22"/>
      <c r="H249" s="20"/>
      <c r="I249" s="27"/>
      <c r="J249" s="26"/>
      <c r="K249" s="47"/>
      <c r="L249" s="26"/>
      <c r="M249" s="27"/>
    </row>
    <row r="250" spans="1:13" ht="25.5" x14ac:dyDescent="0.25">
      <c r="A250" s="38" t="s">
        <v>905</v>
      </c>
      <c r="B250" s="37" t="s">
        <v>500</v>
      </c>
      <c r="C250" s="31" t="s">
        <v>478</v>
      </c>
      <c r="D250" s="21" t="s">
        <v>499</v>
      </c>
      <c r="E250" s="35" t="s">
        <v>734</v>
      </c>
      <c r="F250" s="36">
        <v>1</v>
      </c>
      <c r="G250" s="22">
        <v>1</v>
      </c>
      <c r="H250" s="20" t="s">
        <v>477</v>
      </c>
      <c r="I250" s="27">
        <v>1664.8899999999999</v>
      </c>
      <c r="J250" s="26">
        <v>1664.8899999999999</v>
      </c>
      <c r="K250" s="47">
        <v>0.2034</v>
      </c>
      <c r="L250" s="26">
        <v>2003.53</v>
      </c>
      <c r="M250" s="27">
        <f t="shared" si="43"/>
        <v>2003.53</v>
      </c>
    </row>
    <row r="251" spans="1:13" ht="51" x14ac:dyDescent="0.25">
      <c r="A251" s="38" t="s">
        <v>906</v>
      </c>
      <c r="B251" s="37" t="s">
        <v>306</v>
      </c>
      <c r="C251" s="31" t="s">
        <v>349</v>
      </c>
      <c r="D251" s="21" t="s">
        <v>307</v>
      </c>
      <c r="E251" s="35" t="s">
        <v>740</v>
      </c>
      <c r="F251" s="36">
        <v>20</v>
      </c>
      <c r="G251" s="22">
        <v>20</v>
      </c>
      <c r="H251" s="20" t="s">
        <v>2</v>
      </c>
      <c r="I251" s="27">
        <v>33.86</v>
      </c>
      <c r="J251" s="26">
        <v>33.86</v>
      </c>
      <c r="K251" s="47">
        <v>0.2034</v>
      </c>
      <c r="L251" s="26">
        <v>40.75</v>
      </c>
      <c r="M251" s="27">
        <f t="shared" ref="M251" si="59">ROUND(G251*L251,2)</f>
        <v>815</v>
      </c>
    </row>
    <row r="252" spans="1:13" ht="76.5" x14ac:dyDescent="0.25">
      <c r="A252" s="38" t="s">
        <v>907</v>
      </c>
      <c r="B252" s="37" t="s">
        <v>308</v>
      </c>
      <c r="C252" s="31" t="s">
        <v>349</v>
      </c>
      <c r="D252" s="21" t="s">
        <v>309</v>
      </c>
      <c r="E252" s="35" t="s">
        <v>904</v>
      </c>
      <c r="F252" s="36">
        <v>28.97</v>
      </c>
      <c r="G252" s="22">
        <v>28.97</v>
      </c>
      <c r="H252" s="20" t="s">
        <v>2</v>
      </c>
      <c r="I252" s="27">
        <v>50.63</v>
      </c>
      <c r="J252" s="26">
        <v>50.63</v>
      </c>
      <c r="K252" s="47">
        <v>0.2034</v>
      </c>
      <c r="L252" s="26">
        <v>60.93</v>
      </c>
      <c r="M252" s="27">
        <f t="shared" ref="M252" si="60">ROUND(G252*L252,2)</f>
        <v>1765.14</v>
      </c>
    </row>
    <row r="253" spans="1:13" x14ac:dyDescent="0.25">
      <c r="A253" s="38"/>
      <c r="B253" s="40" t="s">
        <v>908</v>
      </c>
      <c r="C253" s="31"/>
      <c r="D253" s="21"/>
      <c r="E253" s="35"/>
      <c r="F253" s="36"/>
      <c r="G253" s="22"/>
      <c r="H253" s="20"/>
      <c r="I253" s="27"/>
      <c r="J253" s="26"/>
      <c r="K253" s="47"/>
      <c r="L253" s="26"/>
      <c r="M253" s="27"/>
    </row>
    <row r="254" spans="1:13" ht="38.25" x14ac:dyDescent="0.25">
      <c r="A254" s="38" t="s">
        <v>922</v>
      </c>
      <c r="B254" s="37" t="s">
        <v>284</v>
      </c>
      <c r="C254" s="31" t="s">
        <v>349</v>
      </c>
      <c r="D254" s="21" t="s">
        <v>285</v>
      </c>
      <c r="E254" s="35" t="s">
        <v>915</v>
      </c>
      <c r="F254" s="36">
        <v>4</v>
      </c>
      <c r="G254" s="22">
        <v>4</v>
      </c>
      <c r="H254" s="20" t="s">
        <v>0</v>
      </c>
      <c r="I254" s="27">
        <v>422.05</v>
      </c>
      <c r="J254" s="26">
        <v>422.05</v>
      </c>
      <c r="K254" s="47">
        <v>0.2034</v>
      </c>
      <c r="L254" s="26">
        <v>507.89</v>
      </c>
      <c r="M254" s="27">
        <f t="shared" ref="M254:M256" si="61">ROUND(G254*L254,2)</f>
        <v>2031.56</v>
      </c>
    </row>
    <row r="255" spans="1:13" ht="38.25" x14ac:dyDescent="0.25">
      <c r="A255" s="38" t="s">
        <v>923</v>
      </c>
      <c r="B255" s="37" t="s">
        <v>320</v>
      </c>
      <c r="C255" s="31" t="s">
        <v>349</v>
      </c>
      <c r="D255" s="21" t="s">
        <v>321</v>
      </c>
      <c r="E255" s="35" t="s">
        <v>735</v>
      </c>
      <c r="F255" s="36">
        <v>4</v>
      </c>
      <c r="G255" s="22">
        <v>4</v>
      </c>
      <c r="H255" s="20" t="s">
        <v>0</v>
      </c>
      <c r="I255" s="27">
        <v>108.22</v>
      </c>
      <c r="J255" s="26">
        <v>108.22</v>
      </c>
      <c r="K255" s="47">
        <v>0.2034</v>
      </c>
      <c r="L255" s="26">
        <v>130.22999999999999</v>
      </c>
      <c r="M255" s="27">
        <f t="shared" si="61"/>
        <v>520.91999999999996</v>
      </c>
    </row>
    <row r="256" spans="1:13" ht="25.5" x14ac:dyDescent="0.25">
      <c r="A256" s="38" t="s">
        <v>924</v>
      </c>
      <c r="B256" s="37" t="s">
        <v>288</v>
      </c>
      <c r="C256" s="31" t="s">
        <v>349</v>
      </c>
      <c r="D256" s="21" t="s">
        <v>289</v>
      </c>
      <c r="E256" s="35" t="s">
        <v>909</v>
      </c>
      <c r="F256" s="36">
        <v>2</v>
      </c>
      <c r="G256" s="22">
        <v>2</v>
      </c>
      <c r="H256" s="20" t="s">
        <v>0</v>
      </c>
      <c r="I256" s="27">
        <v>188.23</v>
      </c>
      <c r="J256" s="26">
        <v>188.23</v>
      </c>
      <c r="K256" s="47">
        <v>0.2034</v>
      </c>
      <c r="L256" s="26">
        <v>226.52</v>
      </c>
      <c r="M256" s="27">
        <f t="shared" si="61"/>
        <v>453.04</v>
      </c>
    </row>
    <row r="257" spans="1:13" ht="51" x14ac:dyDescent="0.25">
      <c r="A257" s="38" t="s">
        <v>925</v>
      </c>
      <c r="B257" s="37" t="s">
        <v>298</v>
      </c>
      <c r="C257" s="31" t="s">
        <v>349</v>
      </c>
      <c r="D257" s="21" t="s">
        <v>299</v>
      </c>
      <c r="E257" s="35" t="s">
        <v>910</v>
      </c>
      <c r="F257" s="36">
        <v>2</v>
      </c>
      <c r="G257" s="22">
        <v>2</v>
      </c>
      <c r="H257" s="20" t="s">
        <v>0</v>
      </c>
      <c r="I257" s="27">
        <v>150.78</v>
      </c>
      <c r="J257" s="26">
        <v>150.78</v>
      </c>
      <c r="K257" s="47">
        <v>0.2034</v>
      </c>
      <c r="L257" s="26">
        <v>181.45</v>
      </c>
      <c r="M257" s="27">
        <f t="shared" ref="M257:M258" si="62">ROUND(G257*L257,2)</f>
        <v>362.9</v>
      </c>
    </row>
    <row r="258" spans="1:13" ht="51" x14ac:dyDescent="0.25">
      <c r="A258" s="38" t="s">
        <v>926</v>
      </c>
      <c r="B258" s="37" t="s">
        <v>168</v>
      </c>
      <c r="C258" s="31" t="s">
        <v>349</v>
      </c>
      <c r="D258" s="21" t="s">
        <v>169</v>
      </c>
      <c r="E258" s="35" t="s">
        <v>911</v>
      </c>
      <c r="F258" s="36">
        <v>1</v>
      </c>
      <c r="G258" s="22">
        <v>1</v>
      </c>
      <c r="H258" s="20" t="s">
        <v>0</v>
      </c>
      <c r="I258" s="27">
        <v>1208.3699999999999</v>
      </c>
      <c r="J258" s="26">
        <v>1208.3699999999999</v>
      </c>
      <c r="K258" s="47">
        <v>0.2034</v>
      </c>
      <c r="L258" s="26">
        <v>1454.15</v>
      </c>
      <c r="M258" s="27">
        <f t="shared" si="62"/>
        <v>1454.15</v>
      </c>
    </row>
    <row r="259" spans="1:13" ht="38.25" x14ac:dyDescent="0.25">
      <c r="A259" s="38" t="s">
        <v>927</v>
      </c>
      <c r="B259" s="37" t="s">
        <v>745</v>
      </c>
      <c r="C259" s="31" t="s">
        <v>349</v>
      </c>
      <c r="D259" s="21" t="s">
        <v>746</v>
      </c>
      <c r="E259" s="35" t="s">
        <v>912</v>
      </c>
      <c r="F259" s="36">
        <v>1</v>
      </c>
      <c r="G259" s="22">
        <v>1</v>
      </c>
      <c r="H259" s="20" t="s">
        <v>0</v>
      </c>
      <c r="I259" s="27">
        <v>539.39</v>
      </c>
      <c r="J259" s="26">
        <v>539.39</v>
      </c>
      <c r="K259" s="47">
        <v>0.2034</v>
      </c>
      <c r="L259" s="26">
        <v>649.1</v>
      </c>
      <c r="M259" s="27">
        <f t="shared" ref="M259:M262" si="63">ROUND(G259*L259,2)</f>
        <v>649.1</v>
      </c>
    </row>
    <row r="260" spans="1:13" ht="51" x14ac:dyDescent="0.25">
      <c r="A260" s="38" t="s">
        <v>928</v>
      </c>
      <c r="B260" s="37" t="s">
        <v>322</v>
      </c>
      <c r="C260" s="31" t="s">
        <v>349</v>
      </c>
      <c r="D260" s="21" t="s">
        <v>323</v>
      </c>
      <c r="E260" s="35" t="s">
        <v>913</v>
      </c>
      <c r="F260" s="36">
        <v>2</v>
      </c>
      <c r="G260" s="22">
        <v>2</v>
      </c>
      <c r="H260" s="20" t="s">
        <v>0</v>
      </c>
      <c r="I260" s="27">
        <v>434.62</v>
      </c>
      <c r="J260" s="26">
        <v>434.62</v>
      </c>
      <c r="K260" s="47">
        <v>0.2034</v>
      </c>
      <c r="L260" s="26">
        <v>523.02</v>
      </c>
      <c r="M260" s="27">
        <f t="shared" si="63"/>
        <v>1046.04</v>
      </c>
    </row>
    <row r="261" spans="1:13" ht="25.5" x14ac:dyDescent="0.25">
      <c r="A261" s="38" t="s">
        <v>929</v>
      </c>
      <c r="B261" s="37" t="s">
        <v>302</v>
      </c>
      <c r="C261" s="31" t="s">
        <v>349</v>
      </c>
      <c r="D261" s="21" t="s">
        <v>303</v>
      </c>
      <c r="E261" s="35" t="s">
        <v>913</v>
      </c>
      <c r="F261" s="36">
        <v>2</v>
      </c>
      <c r="G261" s="22">
        <v>2</v>
      </c>
      <c r="H261" s="20" t="s">
        <v>0</v>
      </c>
      <c r="I261" s="27">
        <v>41.26</v>
      </c>
      <c r="J261" s="26">
        <v>41.26</v>
      </c>
      <c r="K261" s="47">
        <v>0.2034</v>
      </c>
      <c r="L261" s="26">
        <v>49.65</v>
      </c>
      <c r="M261" s="27">
        <f t="shared" si="63"/>
        <v>99.3</v>
      </c>
    </row>
    <row r="262" spans="1:13" ht="51" x14ac:dyDescent="0.25">
      <c r="A262" s="38" t="s">
        <v>930</v>
      </c>
      <c r="B262" s="37" t="s">
        <v>166</v>
      </c>
      <c r="C262" s="31" t="s">
        <v>349</v>
      </c>
      <c r="D262" s="21" t="s">
        <v>167</v>
      </c>
      <c r="E262" s="35" t="s">
        <v>914</v>
      </c>
      <c r="F262" s="36">
        <v>1</v>
      </c>
      <c r="G262" s="22">
        <v>1</v>
      </c>
      <c r="H262" s="20" t="s">
        <v>0</v>
      </c>
      <c r="I262" s="27">
        <v>778.86</v>
      </c>
      <c r="J262" s="26">
        <v>778.86</v>
      </c>
      <c r="K262" s="47">
        <v>0.2034</v>
      </c>
      <c r="L262" s="26">
        <v>937.28</v>
      </c>
      <c r="M262" s="27">
        <f t="shared" si="63"/>
        <v>937.28</v>
      </c>
    </row>
    <row r="263" spans="1:13" ht="25.5" x14ac:dyDescent="0.25">
      <c r="A263" s="38" t="s">
        <v>931</v>
      </c>
      <c r="B263" s="37" t="s">
        <v>294</v>
      </c>
      <c r="C263" s="31" t="s">
        <v>349</v>
      </c>
      <c r="D263" s="21" t="s">
        <v>295</v>
      </c>
      <c r="E263" s="35" t="s">
        <v>916</v>
      </c>
      <c r="F263" s="36">
        <v>1</v>
      </c>
      <c r="G263" s="22">
        <v>1</v>
      </c>
      <c r="H263" s="20" t="s">
        <v>0</v>
      </c>
      <c r="I263" s="27">
        <v>31.84</v>
      </c>
      <c r="J263" s="26">
        <v>31.84</v>
      </c>
      <c r="K263" s="47">
        <v>0.2034</v>
      </c>
      <c r="L263" s="26">
        <v>38.32</v>
      </c>
      <c r="M263" s="27">
        <f t="shared" ref="M263:M266" si="64">ROUND(G263*L263,2)</f>
        <v>38.32</v>
      </c>
    </row>
    <row r="264" spans="1:13" ht="38.25" x14ac:dyDescent="0.25">
      <c r="A264" s="38" t="s">
        <v>932</v>
      </c>
      <c r="B264" s="37" t="s">
        <v>296</v>
      </c>
      <c r="C264" s="31" t="s">
        <v>349</v>
      </c>
      <c r="D264" s="21" t="s">
        <v>297</v>
      </c>
      <c r="E264" s="35" t="s">
        <v>917</v>
      </c>
      <c r="F264" s="36">
        <v>2</v>
      </c>
      <c r="G264" s="22">
        <v>2</v>
      </c>
      <c r="H264" s="20" t="s">
        <v>0</v>
      </c>
      <c r="I264" s="27">
        <v>67.53</v>
      </c>
      <c r="J264" s="26">
        <v>67.53</v>
      </c>
      <c r="K264" s="47">
        <v>0.2034</v>
      </c>
      <c r="L264" s="26">
        <v>81.27</v>
      </c>
      <c r="M264" s="27">
        <f t="shared" si="64"/>
        <v>162.54</v>
      </c>
    </row>
    <row r="265" spans="1:13" ht="38.25" x14ac:dyDescent="0.25">
      <c r="A265" s="38" t="s">
        <v>933</v>
      </c>
      <c r="B265" s="37" t="s">
        <v>290</v>
      </c>
      <c r="C265" s="31" t="s">
        <v>349</v>
      </c>
      <c r="D265" s="21" t="s">
        <v>291</v>
      </c>
      <c r="E265" s="35" t="s">
        <v>913</v>
      </c>
      <c r="F265" s="36">
        <v>2</v>
      </c>
      <c r="G265" s="22">
        <v>2</v>
      </c>
      <c r="H265" s="20" t="s">
        <v>0</v>
      </c>
      <c r="I265" s="27">
        <v>75.75</v>
      </c>
      <c r="J265" s="26">
        <v>75.75</v>
      </c>
      <c r="K265" s="47">
        <v>0.2034</v>
      </c>
      <c r="L265" s="26">
        <v>91.16</v>
      </c>
      <c r="M265" s="27">
        <f t="shared" si="64"/>
        <v>182.32</v>
      </c>
    </row>
    <row r="266" spans="1:13" ht="25.5" x14ac:dyDescent="0.25">
      <c r="A266" s="38" t="s">
        <v>934</v>
      </c>
      <c r="B266" s="37" t="s">
        <v>292</v>
      </c>
      <c r="C266" s="31" t="s">
        <v>349</v>
      </c>
      <c r="D266" s="21" t="s">
        <v>293</v>
      </c>
      <c r="E266" s="35" t="s">
        <v>918</v>
      </c>
      <c r="F266" s="36">
        <v>2</v>
      </c>
      <c r="G266" s="22">
        <v>2</v>
      </c>
      <c r="H266" s="20" t="s">
        <v>0</v>
      </c>
      <c r="I266" s="27">
        <v>83.25</v>
      </c>
      <c r="J266" s="26">
        <v>83.25</v>
      </c>
      <c r="K266" s="47">
        <v>0.2034</v>
      </c>
      <c r="L266" s="26">
        <v>100.18</v>
      </c>
      <c r="M266" s="27">
        <f t="shared" si="64"/>
        <v>200.36</v>
      </c>
    </row>
    <row r="267" spans="1:13" ht="63.75" x14ac:dyDescent="0.25">
      <c r="A267" s="38" t="s">
        <v>935</v>
      </c>
      <c r="B267" s="37" t="s">
        <v>162</v>
      </c>
      <c r="C267" s="31" t="s">
        <v>349</v>
      </c>
      <c r="D267" s="21" t="s">
        <v>163</v>
      </c>
      <c r="E267" s="35" t="s">
        <v>919</v>
      </c>
      <c r="F267" s="36">
        <v>5</v>
      </c>
      <c r="G267" s="22">
        <v>5</v>
      </c>
      <c r="H267" s="20" t="s">
        <v>0</v>
      </c>
      <c r="I267" s="27">
        <v>177.61</v>
      </c>
      <c r="J267" s="26">
        <v>177.61</v>
      </c>
      <c r="K267" s="47">
        <v>0.2034</v>
      </c>
      <c r="L267" s="26">
        <v>213.74</v>
      </c>
      <c r="M267" s="27">
        <f t="shared" ref="M267:M269" si="65">ROUND(G267*L267,2)</f>
        <v>1068.7</v>
      </c>
    </row>
    <row r="268" spans="1:13" ht="63.75" x14ac:dyDescent="0.25">
      <c r="A268" s="38" t="s">
        <v>936</v>
      </c>
      <c r="B268" s="37" t="s">
        <v>160</v>
      </c>
      <c r="C268" s="31" t="s">
        <v>349</v>
      </c>
      <c r="D268" s="21" t="s">
        <v>161</v>
      </c>
      <c r="E268" s="35" t="s">
        <v>920</v>
      </c>
      <c r="F268" s="36">
        <v>1</v>
      </c>
      <c r="G268" s="22">
        <v>1</v>
      </c>
      <c r="H268" s="20" t="s">
        <v>0</v>
      </c>
      <c r="I268" s="27">
        <v>149.09</v>
      </c>
      <c r="J268" s="26">
        <v>149.09</v>
      </c>
      <c r="K268" s="47">
        <v>0.2034</v>
      </c>
      <c r="L268" s="26">
        <v>179.41</v>
      </c>
      <c r="M268" s="27">
        <f t="shared" si="65"/>
        <v>179.41</v>
      </c>
    </row>
    <row r="269" spans="1:13" ht="25.5" x14ac:dyDescent="0.25">
      <c r="A269" s="38" t="s">
        <v>937</v>
      </c>
      <c r="B269" s="37" t="s">
        <v>300</v>
      </c>
      <c r="C269" s="31" t="s">
        <v>349</v>
      </c>
      <c r="D269" s="21" t="s">
        <v>301</v>
      </c>
      <c r="E269" s="35" t="s">
        <v>918</v>
      </c>
      <c r="F269" s="36">
        <v>2</v>
      </c>
      <c r="G269" s="22">
        <v>2</v>
      </c>
      <c r="H269" s="20" t="s">
        <v>0</v>
      </c>
      <c r="I269" s="27">
        <v>31.53</v>
      </c>
      <c r="J269" s="26">
        <v>31.53</v>
      </c>
      <c r="K269" s="47">
        <v>0.2034</v>
      </c>
      <c r="L269" s="26">
        <v>37.94</v>
      </c>
      <c r="M269" s="27">
        <f t="shared" si="65"/>
        <v>75.88</v>
      </c>
    </row>
    <row r="270" spans="1:13" ht="38.25" x14ac:dyDescent="0.25">
      <c r="A270" s="38" t="s">
        <v>938</v>
      </c>
      <c r="B270" s="37" t="s">
        <v>434</v>
      </c>
      <c r="C270" s="31" t="s">
        <v>423</v>
      </c>
      <c r="D270" s="21" t="s">
        <v>435</v>
      </c>
      <c r="E270" s="35" t="s">
        <v>942</v>
      </c>
      <c r="F270" s="36">
        <v>1</v>
      </c>
      <c r="G270" s="22">
        <v>1</v>
      </c>
      <c r="H270" s="20" t="s">
        <v>0</v>
      </c>
      <c r="I270" s="27">
        <v>1221.3</v>
      </c>
      <c r="J270" s="26">
        <v>1221.3</v>
      </c>
      <c r="K270" s="47">
        <v>0.2034</v>
      </c>
      <c r="L270" s="26">
        <v>1469.71</v>
      </c>
      <c r="M270" s="27">
        <f t="shared" ref="M270" si="66">ROUND(G270*L270,2)</f>
        <v>1469.71</v>
      </c>
    </row>
    <row r="271" spans="1:13" ht="25.5" x14ac:dyDescent="0.25">
      <c r="A271" s="38" t="s">
        <v>943</v>
      </c>
      <c r="B271" s="37" t="s">
        <v>1250</v>
      </c>
      <c r="C271" s="31" t="s">
        <v>478</v>
      </c>
      <c r="D271" s="21" t="s">
        <v>1251</v>
      </c>
      <c r="E271" s="35" t="s">
        <v>1237</v>
      </c>
      <c r="F271" s="36">
        <v>1</v>
      </c>
      <c r="G271" s="22">
        <v>1</v>
      </c>
      <c r="H271" s="20" t="s">
        <v>477</v>
      </c>
      <c r="I271" s="27">
        <v>351.18</v>
      </c>
      <c r="J271" s="26">
        <v>351.18</v>
      </c>
      <c r="K271" s="47">
        <v>0.2034</v>
      </c>
      <c r="L271" s="26">
        <v>422.61</v>
      </c>
      <c r="M271" s="27">
        <f t="shared" ref="M271" si="67">ROUND(G271*L271,2)</f>
        <v>422.61</v>
      </c>
    </row>
    <row r="272" spans="1:13" x14ac:dyDescent="0.25">
      <c r="A272" s="38"/>
      <c r="B272" s="40" t="s">
        <v>503</v>
      </c>
      <c r="C272" s="31"/>
      <c r="D272" s="21"/>
      <c r="E272" s="35"/>
      <c r="F272" s="36"/>
      <c r="G272" s="22"/>
      <c r="H272" s="20"/>
      <c r="I272" s="27"/>
      <c r="J272" s="26"/>
      <c r="K272" s="47"/>
      <c r="L272" s="26"/>
      <c r="M272" s="27"/>
    </row>
    <row r="273" spans="1:13" ht="140.25" x14ac:dyDescent="0.25">
      <c r="A273" s="38" t="s">
        <v>944</v>
      </c>
      <c r="B273" s="37">
        <v>98083</v>
      </c>
      <c r="C273" s="31" t="s">
        <v>762</v>
      </c>
      <c r="D273" s="21" t="s">
        <v>361</v>
      </c>
      <c r="E273" s="35" t="s">
        <v>939</v>
      </c>
      <c r="F273" s="36">
        <v>1</v>
      </c>
      <c r="G273" s="22">
        <v>1</v>
      </c>
      <c r="H273" s="20" t="s">
        <v>0</v>
      </c>
      <c r="I273" s="27">
        <v>5286.51</v>
      </c>
      <c r="J273" s="26">
        <v>5286.51</v>
      </c>
      <c r="K273" s="47">
        <v>0.2034</v>
      </c>
      <c r="L273" s="26">
        <v>6361.79</v>
      </c>
      <c r="M273" s="27">
        <f t="shared" si="43"/>
        <v>6361.79</v>
      </c>
    </row>
    <row r="274" spans="1:13" ht="140.25" x14ac:dyDescent="0.25">
      <c r="A274" s="38" t="s">
        <v>945</v>
      </c>
      <c r="B274" s="37">
        <v>98089</v>
      </c>
      <c r="C274" s="31" t="s">
        <v>762</v>
      </c>
      <c r="D274" s="21" t="s">
        <v>362</v>
      </c>
      <c r="E274" s="35" t="s">
        <v>939</v>
      </c>
      <c r="F274" s="36">
        <v>1</v>
      </c>
      <c r="G274" s="22">
        <v>1</v>
      </c>
      <c r="H274" s="20" t="s">
        <v>0</v>
      </c>
      <c r="I274" s="27">
        <v>5454.24</v>
      </c>
      <c r="J274" s="26">
        <v>5454.24</v>
      </c>
      <c r="K274" s="47">
        <v>0.2034</v>
      </c>
      <c r="L274" s="26">
        <v>6563.63</v>
      </c>
      <c r="M274" s="27">
        <f t="shared" ref="M274:M275" si="68">ROUND(G274*L274,2)</f>
        <v>6563.63</v>
      </c>
    </row>
    <row r="275" spans="1:13" ht="127.5" x14ac:dyDescent="0.25">
      <c r="A275" s="38" t="s">
        <v>946</v>
      </c>
      <c r="B275" s="37">
        <v>102666</v>
      </c>
      <c r="C275" s="31" t="s">
        <v>762</v>
      </c>
      <c r="D275" s="21" t="s">
        <v>353</v>
      </c>
      <c r="E275" s="35" t="s">
        <v>738</v>
      </c>
      <c r="F275" s="36">
        <v>100</v>
      </c>
      <c r="G275" s="22">
        <v>100</v>
      </c>
      <c r="H275" s="20" t="s">
        <v>2</v>
      </c>
      <c r="I275" s="27">
        <v>58.57</v>
      </c>
      <c r="J275" s="26">
        <v>58.57</v>
      </c>
      <c r="K275" s="47">
        <v>0.2034</v>
      </c>
      <c r="L275" s="26">
        <v>70.48</v>
      </c>
      <c r="M275" s="27">
        <f t="shared" si="68"/>
        <v>7048</v>
      </c>
    </row>
    <row r="276" spans="1:13" ht="102" x14ac:dyDescent="0.25">
      <c r="A276" s="38" t="s">
        <v>947</v>
      </c>
      <c r="B276" s="37" t="s">
        <v>61</v>
      </c>
      <c r="C276" s="31" t="s">
        <v>349</v>
      </c>
      <c r="D276" s="21" t="s">
        <v>62</v>
      </c>
      <c r="E276" s="35" t="s">
        <v>955</v>
      </c>
      <c r="F276" s="36">
        <v>25.600000000000005</v>
      </c>
      <c r="G276" s="22">
        <v>25.6</v>
      </c>
      <c r="H276" s="20" t="s">
        <v>3</v>
      </c>
      <c r="I276" s="27">
        <v>11.47</v>
      </c>
      <c r="J276" s="26">
        <v>11.47</v>
      </c>
      <c r="K276" s="47">
        <v>0.2034</v>
      </c>
      <c r="L276" s="26">
        <v>13.8</v>
      </c>
      <c r="M276" s="27">
        <f t="shared" ref="M276:M282" si="69">ROUND(G276*L276,2)</f>
        <v>353.28</v>
      </c>
    </row>
    <row r="277" spans="1:13" ht="25.5" x14ac:dyDescent="0.25">
      <c r="A277" s="38" t="s">
        <v>948</v>
      </c>
      <c r="B277" s="37" t="s">
        <v>65</v>
      </c>
      <c r="C277" s="31" t="s">
        <v>349</v>
      </c>
      <c r="D277" s="21" t="s">
        <v>66</v>
      </c>
      <c r="E277" s="35" t="s">
        <v>958</v>
      </c>
      <c r="F277" s="36">
        <v>80</v>
      </c>
      <c r="G277" s="22">
        <v>80</v>
      </c>
      <c r="H277" s="20" t="s">
        <v>1</v>
      </c>
      <c r="I277" s="27">
        <v>60.48</v>
      </c>
      <c r="J277" s="26">
        <v>60.48</v>
      </c>
      <c r="K277" s="47">
        <v>0.2034</v>
      </c>
      <c r="L277" s="26">
        <v>72.78</v>
      </c>
      <c r="M277" s="27">
        <f t="shared" ref="M277" si="70">ROUND(G277*L277,2)</f>
        <v>5822.4</v>
      </c>
    </row>
    <row r="278" spans="1:13" ht="89.25" x14ac:dyDescent="0.25">
      <c r="A278" s="38" t="s">
        <v>949</v>
      </c>
      <c r="B278" s="37" t="s">
        <v>67</v>
      </c>
      <c r="C278" s="31" t="s">
        <v>349</v>
      </c>
      <c r="D278" s="21" t="s">
        <v>68</v>
      </c>
      <c r="E278" s="35" t="s">
        <v>956</v>
      </c>
      <c r="F278" s="36">
        <v>12.8</v>
      </c>
      <c r="G278" s="22">
        <v>12.8</v>
      </c>
      <c r="H278" s="20" t="s">
        <v>3</v>
      </c>
      <c r="I278" s="27">
        <v>175.91</v>
      </c>
      <c r="J278" s="26">
        <v>175.91</v>
      </c>
      <c r="K278" s="47">
        <v>0.2034</v>
      </c>
      <c r="L278" s="26">
        <v>211.69</v>
      </c>
      <c r="M278" s="27">
        <f t="shared" si="69"/>
        <v>2709.63</v>
      </c>
    </row>
    <row r="279" spans="1:13" ht="38.25" x14ac:dyDescent="0.25">
      <c r="A279" s="38" t="s">
        <v>950</v>
      </c>
      <c r="B279" s="37" t="s">
        <v>63</v>
      </c>
      <c r="C279" s="31" t="s">
        <v>349</v>
      </c>
      <c r="D279" s="21" t="s">
        <v>64</v>
      </c>
      <c r="E279" s="35" t="s">
        <v>957</v>
      </c>
      <c r="F279" s="36">
        <v>28.799999999999997</v>
      </c>
      <c r="G279" s="22">
        <v>28.8</v>
      </c>
      <c r="H279" s="20" t="s">
        <v>3</v>
      </c>
      <c r="I279" s="27">
        <v>7.57</v>
      </c>
      <c r="J279" s="26">
        <v>7.57</v>
      </c>
      <c r="K279" s="47">
        <v>0.2034</v>
      </c>
      <c r="L279" s="26">
        <v>9.11</v>
      </c>
      <c r="M279" s="27">
        <f t="shared" si="69"/>
        <v>262.37</v>
      </c>
    </row>
    <row r="280" spans="1:13" ht="51" x14ac:dyDescent="0.25">
      <c r="A280" s="38" t="s">
        <v>951</v>
      </c>
      <c r="B280" s="37" t="s">
        <v>47</v>
      </c>
      <c r="C280" s="31" t="s">
        <v>349</v>
      </c>
      <c r="D280" s="21" t="s">
        <v>48</v>
      </c>
      <c r="E280" s="35" t="s">
        <v>959</v>
      </c>
      <c r="F280" s="36">
        <v>31.200000000000003</v>
      </c>
      <c r="G280" s="22">
        <v>31.2</v>
      </c>
      <c r="H280" s="20" t="s">
        <v>3</v>
      </c>
      <c r="I280" s="27">
        <v>39.06</v>
      </c>
      <c r="J280" s="26">
        <v>39.06</v>
      </c>
      <c r="K280" s="47">
        <v>0.2034</v>
      </c>
      <c r="L280" s="26">
        <v>47</v>
      </c>
      <c r="M280" s="27">
        <f t="shared" si="69"/>
        <v>1466.4</v>
      </c>
    </row>
    <row r="281" spans="1:13" ht="38.25" x14ac:dyDescent="0.25">
      <c r="A281" s="38" t="s">
        <v>963</v>
      </c>
      <c r="B281" s="37" t="s">
        <v>182</v>
      </c>
      <c r="C281" s="31" t="s">
        <v>349</v>
      </c>
      <c r="D281" s="21" t="s">
        <v>183</v>
      </c>
      <c r="E281" s="35" t="s">
        <v>960</v>
      </c>
      <c r="F281" s="36">
        <v>24</v>
      </c>
      <c r="G281" s="22">
        <v>24</v>
      </c>
      <c r="H281" s="20" t="s">
        <v>1</v>
      </c>
      <c r="I281" s="27">
        <v>14.47</v>
      </c>
      <c r="J281" s="26">
        <v>14.47</v>
      </c>
      <c r="K281" s="47">
        <v>0.2034</v>
      </c>
      <c r="L281" s="26">
        <v>17.41</v>
      </c>
      <c r="M281" s="27">
        <f t="shared" si="69"/>
        <v>417.84</v>
      </c>
    </row>
    <row r="282" spans="1:13" ht="25.5" x14ac:dyDescent="0.25">
      <c r="A282" s="38" t="s">
        <v>964</v>
      </c>
      <c r="B282" s="37" t="s">
        <v>952</v>
      </c>
      <c r="C282" s="31" t="s">
        <v>478</v>
      </c>
      <c r="D282" s="21" t="s">
        <v>953</v>
      </c>
      <c r="E282" s="35" t="s">
        <v>954</v>
      </c>
      <c r="F282" s="36">
        <v>1</v>
      </c>
      <c r="G282" s="22">
        <v>1</v>
      </c>
      <c r="H282" s="20" t="s">
        <v>477</v>
      </c>
      <c r="I282" s="27">
        <v>3637.3</v>
      </c>
      <c r="J282" s="26">
        <v>3637.3</v>
      </c>
      <c r="K282" s="47">
        <v>0.2034</v>
      </c>
      <c r="L282" s="26">
        <v>4377.13</v>
      </c>
      <c r="M282" s="27">
        <f t="shared" si="69"/>
        <v>4377.13</v>
      </c>
    </row>
    <row r="283" spans="1:13" ht="25.5" x14ac:dyDescent="0.25">
      <c r="A283" s="38" t="s">
        <v>965</v>
      </c>
      <c r="B283" s="37" t="s">
        <v>961</v>
      </c>
      <c r="C283" s="31" t="s">
        <v>478</v>
      </c>
      <c r="D283" s="21" t="s">
        <v>962</v>
      </c>
      <c r="E283" s="35" t="s">
        <v>954</v>
      </c>
      <c r="F283" s="36">
        <v>1</v>
      </c>
      <c r="G283" s="22">
        <v>1</v>
      </c>
      <c r="H283" s="20" t="s">
        <v>477</v>
      </c>
      <c r="I283" s="27">
        <v>3963.87</v>
      </c>
      <c r="J283" s="26">
        <v>3963.87</v>
      </c>
      <c r="K283" s="47">
        <v>0.2034</v>
      </c>
      <c r="L283" s="26">
        <v>4770.12</v>
      </c>
      <c r="M283" s="27">
        <f t="shared" ref="M283" si="71">ROUND(G283*L283,2)</f>
        <v>4770.12</v>
      </c>
    </row>
    <row r="284" spans="1:13" ht="63.75" x14ac:dyDescent="0.25">
      <c r="A284" s="38" t="s">
        <v>967</v>
      </c>
      <c r="B284" s="37" t="s">
        <v>186</v>
      </c>
      <c r="C284" s="31" t="s">
        <v>349</v>
      </c>
      <c r="D284" s="21" t="s">
        <v>187</v>
      </c>
      <c r="E284" s="35" t="s">
        <v>966</v>
      </c>
      <c r="F284" s="36">
        <v>16.32</v>
      </c>
      <c r="G284" s="22">
        <v>16.32</v>
      </c>
      <c r="H284" s="20" t="s">
        <v>2</v>
      </c>
      <c r="I284" s="27">
        <v>220.39</v>
      </c>
      <c r="J284" s="26">
        <v>220.39</v>
      </c>
      <c r="K284" s="47">
        <v>0.2034</v>
      </c>
      <c r="L284" s="26">
        <v>265.22000000000003</v>
      </c>
      <c r="M284" s="27">
        <f t="shared" ref="M284" si="72">ROUND(G284*L284,2)</f>
        <v>4328.3900000000003</v>
      </c>
    </row>
    <row r="285" spans="1:13" ht="63.75" x14ac:dyDescent="0.25">
      <c r="A285" s="38" t="s">
        <v>969</v>
      </c>
      <c r="B285" s="37" t="s">
        <v>101</v>
      </c>
      <c r="C285" s="31" t="s">
        <v>349</v>
      </c>
      <c r="D285" s="21" t="s">
        <v>102</v>
      </c>
      <c r="E285" s="35" t="s">
        <v>968</v>
      </c>
      <c r="F285" s="36">
        <v>6.8000000000000007</v>
      </c>
      <c r="G285" s="22">
        <v>6.8</v>
      </c>
      <c r="H285" s="20" t="s">
        <v>2</v>
      </c>
      <c r="I285" s="27">
        <v>85.63</v>
      </c>
      <c r="J285" s="26">
        <v>85.63</v>
      </c>
      <c r="K285" s="47">
        <v>0.2034</v>
      </c>
      <c r="L285" s="26">
        <v>103.05</v>
      </c>
      <c r="M285" s="27">
        <f t="shared" ref="M285" si="73">ROUND(G285*L285,2)</f>
        <v>700.74</v>
      </c>
    </row>
    <row r="286" spans="1:13" ht="25.5" x14ac:dyDescent="0.25">
      <c r="A286" s="38" t="s">
        <v>970</v>
      </c>
      <c r="B286" s="37" t="s">
        <v>148</v>
      </c>
      <c r="C286" s="31" t="s">
        <v>349</v>
      </c>
      <c r="D286" s="21" t="s">
        <v>149</v>
      </c>
      <c r="E286" s="35" t="s">
        <v>971</v>
      </c>
      <c r="F286" s="36">
        <v>4.8</v>
      </c>
      <c r="G286" s="22">
        <v>4.8</v>
      </c>
      <c r="H286" s="20" t="s">
        <v>1</v>
      </c>
      <c r="I286" s="27">
        <v>957.52</v>
      </c>
      <c r="J286" s="26">
        <v>957.52</v>
      </c>
      <c r="K286" s="47">
        <v>0.2034</v>
      </c>
      <c r="L286" s="26">
        <v>1152.28</v>
      </c>
      <c r="M286" s="27">
        <f t="shared" ref="M286:M287" si="74">ROUND(G286*L286,2)</f>
        <v>5530.94</v>
      </c>
    </row>
    <row r="287" spans="1:13" ht="38.25" x14ac:dyDescent="0.25">
      <c r="A287" s="38" t="s">
        <v>973</v>
      </c>
      <c r="B287" s="37" t="s">
        <v>181</v>
      </c>
      <c r="C287" s="31" t="s">
        <v>349</v>
      </c>
      <c r="D287" s="21" t="s">
        <v>1234</v>
      </c>
      <c r="E287" s="35" t="s">
        <v>972</v>
      </c>
      <c r="F287" s="36">
        <v>5.52</v>
      </c>
      <c r="G287" s="22">
        <v>5.52</v>
      </c>
      <c r="H287" s="20" t="s">
        <v>1</v>
      </c>
      <c r="I287" s="27">
        <v>51.9</v>
      </c>
      <c r="J287" s="26">
        <v>51.9</v>
      </c>
      <c r="K287" s="47">
        <v>0.2034</v>
      </c>
      <c r="L287" s="26">
        <v>62.46</v>
      </c>
      <c r="M287" s="27">
        <f t="shared" si="74"/>
        <v>344.78</v>
      </c>
    </row>
    <row r="288" spans="1:13" ht="38.25" x14ac:dyDescent="0.25">
      <c r="A288" s="38" t="s">
        <v>974</v>
      </c>
      <c r="B288" s="37" t="s">
        <v>462</v>
      </c>
      <c r="C288" s="31" t="s">
        <v>423</v>
      </c>
      <c r="D288" s="21" t="s">
        <v>758</v>
      </c>
      <c r="E288" s="35" t="s">
        <v>972</v>
      </c>
      <c r="F288" s="36">
        <v>2</v>
      </c>
      <c r="G288" s="22">
        <v>2</v>
      </c>
      <c r="H288" s="20" t="s">
        <v>0</v>
      </c>
      <c r="I288" s="27">
        <v>1354.07</v>
      </c>
      <c r="J288" s="26">
        <v>1354.07</v>
      </c>
      <c r="K288" s="47">
        <v>0.2034</v>
      </c>
      <c r="L288" s="26">
        <v>1629.49</v>
      </c>
      <c r="M288" s="27">
        <f t="shared" ref="M288" si="75">ROUND(G288*L288,2)</f>
        <v>3258.98</v>
      </c>
    </row>
    <row r="289" spans="1:14" ht="38.25" x14ac:dyDescent="0.25">
      <c r="A289" s="38" t="s">
        <v>977</v>
      </c>
      <c r="B289" s="37" t="s">
        <v>326</v>
      </c>
      <c r="C289" s="31" t="s">
        <v>349</v>
      </c>
      <c r="D289" s="21" t="s">
        <v>327</v>
      </c>
      <c r="E289" s="35" t="s">
        <v>975</v>
      </c>
      <c r="F289" s="36">
        <v>6.75</v>
      </c>
      <c r="G289" s="22">
        <v>6.75</v>
      </c>
      <c r="H289" s="20" t="s">
        <v>2</v>
      </c>
      <c r="I289" s="27">
        <v>464.58</v>
      </c>
      <c r="J289" s="26">
        <v>464.58</v>
      </c>
      <c r="K289" s="47">
        <v>0.2034</v>
      </c>
      <c r="L289" s="26">
        <v>559.08000000000004</v>
      </c>
      <c r="M289" s="27">
        <f t="shared" ref="M289" si="76">ROUND(G289*L289,2)</f>
        <v>3773.79</v>
      </c>
    </row>
    <row r="290" spans="1:14" ht="63.75" x14ac:dyDescent="0.25">
      <c r="A290" s="38" t="s">
        <v>978</v>
      </c>
      <c r="B290" s="37" t="s">
        <v>312</v>
      </c>
      <c r="C290" s="31" t="s">
        <v>349</v>
      </c>
      <c r="D290" s="21" t="s">
        <v>313</v>
      </c>
      <c r="E290" s="35" t="s">
        <v>976</v>
      </c>
      <c r="F290" s="36">
        <v>15.64</v>
      </c>
      <c r="G290" s="22">
        <v>15.64</v>
      </c>
      <c r="H290" s="20" t="s">
        <v>2</v>
      </c>
      <c r="I290" s="27">
        <v>85.06</v>
      </c>
      <c r="J290" s="26">
        <v>85.06</v>
      </c>
      <c r="K290" s="47">
        <v>0.2034</v>
      </c>
      <c r="L290" s="26">
        <v>102.36</v>
      </c>
      <c r="M290" s="27">
        <f t="shared" ref="M290:M293" si="77">ROUND(G290*L290,2)</f>
        <v>1600.91</v>
      </c>
    </row>
    <row r="291" spans="1:14" ht="63.75" x14ac:dyDescent="0.25">
      <c r="A291" s="38" t="s">
        <v>979</v>
      </c>
      <c r="B291" s="37" t="s">
        <v>310</v>
      </c>
      <c r="C291" s="31" t="s">
        <v>349</v>
      </c>
      <c r="D291" s="21" t="s">
        <v>311</v>
      </c>
      <c r="E291" s="35" t="s">
        <v>976</v>
      </c>
      <c r="F291" s="36">
        <v>23.2</v>
      </c>
      <c r="G291" s="22">
        <v>23.2</v>
      </c>
      <c r="H291" s="20" t="s">
        <v>2</v>
      </c>
      <c r="I291" s="27">
        <v>49.14</v>
      </c>
      <c r="J291" s="26">
        <v>49.14</v>
      </c>
      <c r="K291" s="47">
        <v>0.2034</v>
      </c>
      <c r="L291" s="26">
        <v>59.14</v>
      </c>
      <c r="M291" s="27">
        <f t="shared" si="77"/>
        <v>1372.05</v>
      </c>
    </row>
    <row r="292" spans="1:14" ht="114.75" x14ac:dyDescent="0.25">
      <c r="A292" s="38" t="s">
        <v>980</v>
      </c>
      <c r="B292" s="37" t="s">
        <v>921</v>
      </c>
      <c r="C292" s="31" t="s">
        <v>478</v>
      </c>
      <c r="D292" s="21" t="s">
        <v>941</v>
      </c>
      <c r="E292" s="35" t="s">
        <v>940</v>
      </c>
      <c r="F292" s="36">
        <v>1</v>
      </c>
      <c r="G292" s="22">
        <v>1</v>
      </c>
      <c r="H292" s="20" t="s">
        <v>477</v>
      </c>
      <c r="I292" s="27">
        <v>788.22</v>
      </c>
      <c r="J292" s="26">
        <v>788.22</v>
      </c>
      <c r="K292" s="47">
        <v>0.2034</v>
      </c>
      <c r="L292" s="26">
        <v>948.54</v>
      </c>
      <c r="M292" s="27">
        <f t="shared" si="77"/>
        <v>948.54</v>
      </c>
    </row>
    <row r="293" spans="1:14" ht="38.25" x14ac:dyDescent="0.25">
      <c r="A293" s="38" t="s">
        <v>1238</v>
      </c>
      <c r="B293" s="37" t="s">
        <v>324</v>
      </c>
      <c r="C293" s="31" t="s">
        <v>349</v>
      </c>
      <c r="D293" s="21" t="s">
        <v>325</v>
      </c>
      <c r="E293" s="35" t="s">
        <v>547</v>
      </c>
      <c r="F293" s="36">
        <v>2</v>
      </c>
      <c r="G293" s="22">
        <v>2</v>
      </c>
      <c r="H293" s="20" t="s">
        <v>0</v>
      </c>
      <c r="I293" s="27">
        <v>163.02000000000001</v>
      </c>
      <c r="J293" s="26">
        <v>163.02000000000001</v>
      </c>
      <c r="K293" s="47">
        <v>0.2034</v>
      </c>
      <c r="L293" s="26">
        <v>196.18</v>
      </c>
      <c r="M293" s="27">
        <f t="shared" si="77"/>
        <v>392.36</v>
      </c>
    </row>
    <row r="294" spans="1:14" x14ac:dyDescent="0.25">
      <c r="A294" s="38"/>
      <c r="B294" s="40" t="s">
        <v>1193</v>
      </c>
      <c r="C294" s="31"/>
      <c r="D294" s="21"/>
      <c r="E294" s="35"/>
      <c r="F294" s="36"/>
      <c r="G294" s="22"/>
      <c r="H294" s="20"/>
      <c r="I294" s="26"/>
      <c r="J294" s="26"/>
      <c r="K294" s="47"/>
      <c r="L294" s="26"/>
      <c r="M294" s="26"/>
      <c r="N294" s="39"/>
    </row>
    <row r="295" spans="1:14" ht="76.5" x14ac:dyDescent="0.25">
      <c r="A295" s="52">
        <v>12102</v>
      </c>
      <c r="B295" s="37">
        <v>39802</v>
      </c>
      <c r="C295" s="31" t="s">
        <v>382</v>
      </c>
      <c r="D295" s="21" t="s">
        <v>756</v>
      </c>
      <c r="E295" s="35" t="s">
        <v>1194</v>
      </c>
      <c r="F295" s="36">
        <v>1</v>
      </c>
      <c r="G295" s="22">
        <v>1</v>
      </c>
      <c r="H295" s="20" t="s">
        <v>0</v>
      </c>
      <c r="I295" s="26">
        <v>171.63</v>
      </c>
      <c r="J295" s="26">
        <v>171.63</v>
      </c>
      <c r="K295" s="47">
        <v>0.2034</v>
      </c>
      <c r="L295" s="26">
        <v>206.54</v>
      </c>
      <c r="M295" s="26">
        <f t="shared" ref="M295" si="78">ROUND(G295*L295,2)</f>
        <v>206.54</v>
      </c>
      <c r="N295" s="39"/>
    </row>
    <row r="296" spans="1:14" ht="25.5" x14ac:dyDescent="0.25">
      <c r="A296" s="52">
        <v>12103</v>
      </c>
      <c r="B296" s="37" t="s">
        <v>440</v>
      </c>
      <c r="C296" s="31" t="s">
        <v>423</v>
      </c>
      <c r="D296" s="21" t="s">
        <v>441</v>
      </c>
      <c r="E296" s="35" t="s">
        <v>1195</v>
      </c>
      <c r="F296" s="36">
        <v>2</v>
      </c>
      <c r="G296" s="22">
        <v>2</v>
      </c>
      <c r="H296" s="20" t="s">
        <v>0</v>
      </c>
      <c r="I296" s="26">
        <v>42.13</v>
      </c>
      <c r="J296" s="26">
        <v>42.13</v>
      </c>
      <c r="K296" s="47">
        <v>0.2034</v>
      </c>
      <c r="L296" s="26">
        <v>50.7</v>
      </c>
      <c r="M296" s="26">
        <f t="shared" ref="M296" si="79">ROUND(G296*L296,2)</f>
        <v>101.4</v>
      </c>
      <c r="N296" s="39"/>
    </row>
    <row r="297" spans="1:14" ht="76.5" x14ac:dyDescent="0.25">
      <c r="A297" s="52">
        <v>12104</v>
      </c>
      <c r="B297" s="37">
        <v>93653</v>
      </c>
      <c r="C297" s="31" t="s">
        <v>762</v>
      </c>
      <c r="D297" s="21" t="s">
        <v>1270</v>
      </c>
      <c r="E297" s="35" t="s">
        <v>1196</v>
      </c>
      <c r="F297" s="36">
        <v>1</v>
      </c>
      <c r="G297" s="22">
        <v>1</v>
      </c>
      <c r="H297" s="20" t="s">
        <v>0</v>
      </c>
      <c r="I297" s="26">
        <v>11.92</v>
      </c>
      <c r="J297" s="26">
        <v>11.92</v>
      </c>
      <c r="K297" s="47">
        <v>0.2034</v>
      </c>
      <c r="L297" s="26">
        <v>14.34</v>
      </c>
      <c r="M297" s="26">
        <f t="shared" ref="M297:M306" si="80">ROUND(G297*L297,2)</f>
        <v>14.34</v>
      </c>
    </row>
    <row r="298" spans="1:14" ht="76.5" x14ac:dyDescent="0.25">
      <c r="A298" s="52">
        <v>12105</v>
      </c>
      <c r="B298" s="37">
        <v>93654</v>
      </c>
      <c r="C298" s="31" t="s">
        <v>762</v>
      </c>
      <c r="D298" s="21" t="s">
        <v>1271</v>
      </c>
      <c r="E298" s="35" t="s">
        <v>1197</v>
      </c>
      <c r="F298" s="36">
        <v>1</v>
      </c>
      <c r="G298" s="22">
        <v>1</v>
      </c>
      <c r="H298" s="20" t="s">
        <v>0</v>
      </c>
      <c r="I298" s="26">
        <v>11.92</v>
      </c>
      <c r="J298" s="26">
        <v>11.92</v>
      </c>
      <c r="K298" s="47">
        <v>0.2034</v>
      </c>
      <c r="L298" s="26">
        <v>14.34</v>
      </c>
      <c r="M298" s="26">
        <f t="shared" si="80"/>
        <v>14.34</v>
      </c>
    </row>
    <row r="299" spans="1:14" ht="76.5" x14ac:dyDescent="0.25">
      <c r="A299" s="52">
        <v>12106</v>
      </c>
      <c r="B299" s="37">
        <v>93664</v>
      </c>
      <c r="C299" s="31" t="s">
        <v>762</v>
      </c>
      <c r="D299" s="21" t="s">
        <v>1269</v>
      </c>
      <c r="E299" s="35" t="s">
        <v>1198</v>
      </c>
      <c r="F299" s="36">
        <v>4</v>
      </c>
      <c r="G299" s="22">
        <v>4</v>
      </c>
      <c r="H299" s="20" t="s">
        <v>0</v>
      </c>
      <c r="I299" s="26">
        <v>63.37</v>
      </c>
      <c r="J299" s="26">
        <v>63.37</v>
      </c>
      <c r="K299" s="47">
        <v>0.2034</v>
      </c>
      <c r="L299" s="26">
        <v>76.260000000000005</v>
      </c>
      <c r="M299" s="26">
        <f t="shared" si="80"/>
        <v>305.04000000000002</v>
      </c>
    </row>
    <row r="300" spans="1:14" ht="51" x14ac:dyDescent="0.25">
      <c r="A300" s="52">
        <v>12107</v>
      </c>
      <c r="B300" s="37" t="s">
        <v>198</v>
      </c>
      <c r="C300" s="31" t="s">
        <v>349</v>
      </c>
      <c r="D300" s="21" t="s">
        <v>199</v>
      </c>
      <c r="E300" s="35" t="s">
        <v>1199</v>
      </c>
      <c r="F300" s="36">
        <v>1</v>
      </c>
      <c r="G300" s="22">
        <v>1</v>
      </c>
      <c r="H300" s="20" t="s">
        <v>0</v>
      </c>
      <c r="I300" s="26">
        <v>268</v>
      </c>
      <c r="J300" s="26">
        <v>268</v>
      </c>
      <c r="K300" s="47">
        <v>0.2034</v>
      </c>
      <c r="L300" s="26">
        <v>322.51</v>
      </c>
      <c r="M300" s="26">
        <f t="shared" si="80"/>
        <v>322.51</v>
      </c>
    </row>
    <row r="301" spans="1:14" ht="38.25" x14ac:dyDescent="0.25">
      <c r="A301" s="52">
        <v>12108</v>
      </c>
      <c r="B301" s="37" t="s">
        <v>202</v>
      </c>
      <c r="C301" s="31" t="s">
        <v>349</v>
      </c>
      <c r="D301" s="21" t="s">
        <v>203</v>
      </c>
      <c r="E301" s="35" t="s">
        <v>1200</v>
      </c>
      <c r="F301" s="36">
        <v>1</v>
      </c>
      <c r="G301" s="22">
        <v>1</v>
      </c>
      <c r="H301" s="20" t="s">
        <v>0</v>
      </c>
      <c r="I301" s="26">
        <v>481.44</v>
      </c>
      <c r="J301" s="26">
        <v>481.44</v>
      </c>
      <c r="K301" s="47">
        <v>0.2034</v>
      </c>
      <c r="L301" s="26">
        <v>579.36</v>
      </c>
      <c r="M301" s="26">
        <f t="shared" si="80"/>
        <v>579.36</v>
      </c>
    </row>
    <row r="302" spans="1:14" ht="25.5" x14ac:dyDescent="0.25">
      <c r="A302" s="52">
        <v>12109</v>
      </c>
      <c r="B302" s="37" t="s">
        <v>279</v>
      </c>
      <c r="C302" s="31" t="s">
        <v>349</v>
      </c>
      <c r="D302" s="21" t="s">
        <v>280</v>
      </c>
      <c r="E302" s="35" t="s">
        <v>1201</v>
      </c>
      <c r="F302" s="36">
        <v>1</v>
      </c>
      <c r="G302" s="22">
        <v>1</v>
      </c>
      <c r="H302" s="20" t="s">
        <v>0</v>
      </c>
      <c r="I302" s="26">
        <v>9.3800000000000008</v>
      </c>
      <c r="J302" s="26">
        <v>9.3800000000000008</v>
      </c>
      <c r="K302" s="47">
        <v>0.2034</v>
      </c>
      <c r="L302" s="26">
        <v>11.29</v>
      </c>
      <c r="M302" s="26">
        <f t="shared" si="80"/>
        <v>11.29</v>
      </c>
    </row>
    <row r="303" spans="1:14" ht="25.5" x14ac:dyDescent="0.25">
      <c r="A303" s="52">
        <v>12110</v>
      </c>
      <c r="B303" s="37" t="s">
        <v>281</v>
      </c>
      <c r="C303" s="31" t="s">
        <v>349</v>
      </c>
      <c r="D303" s="21" t="s">
        <v>410</v>
      </c>
      <c r="E303" s="35" t="s">
        <v>1202</v>
      </c>
      <c r="F303" s="36">
        <v>1</v>
      </c>
      <c r="G303" s="22">
        <v>1</v>
      </c>
      <c r="H303" s="20" t="s">
        <v>0</v>
      </c>
      <c r="I303" s="26">
        <v>207.59</v>
      </c>
      <c r="J303" s="26">
        <v>207.59</v>
      </c>
      <c r="K303" s="47">
        <v>0.2034</v>
      </c>
      <c r="L303" s="26">
        <v>249.81</v>
      </c>
      <c r="M303" s="26">
        <f t="shared" si="80"/>
        <v>249.81</v>
      </c>
    </row>
    <row r="304" spans="1:14" ht="38.25" x14ac:dyDescent="0.25">
      <c r="A304" s="52">
        <v>12111</v>
      </c>
      <c r="B304" s="37" t="s">
        <v>230</v>
      </c>
      <c r="C304" s="31" t="s">
        <v>349</v>
      </c>
      <c r="D304" s="21" t="s">
        <v>231</v>
      </c>
      <c r="E304" s="35" t="s">
        <v>1203</v>
      </c>
      <c r="F304" s="36">
        <v>1</v>
      </c>
      <c r="G304" s="22">
        <v>1</v>
      </c>
      <c r="H304" s="20" t="s">
        <v>0</v>
      </c>
      <c r="I304" s="26">
        <v>18.59</v>
      </c>
      <c r="J304" s="26">
        <v>18.59</v>
      </c>
      <c r="K304" s="47">
        <v>0.2034</v>
      </c>
      <c r="L304" s="26">
        <v>22.37</v>
      </c>
      <c r="M304" s="26">
        <f t="shared" si="80"/>
        <v>22.37</v>
      </c>
    </row>
    <row r="305" spans="1:13" ht="25.5" x14ac:dyDescent="0.25">
      <c r="A305" s="52">
        <v>12112</v>
      </c>
      <c r="B305" s="37" t="s">
        <v>226</v>
      </c>
      <c r="C305" s="31" t="s">
        <v>349</v>
      </c>
      <c r="D305" s="21" t="s">
        <v>227</v>
      </c>
      <c r="E305" s="35" t="s">
        <v>1204</v>
      </c>
      <c r="F305" s="36">
        <v>4</v>
      </c>
      <c r="G305" s="22">
        <v>4</v>
      </c>
      <c r="H305" s="20" t="s">
        <v>0</v>
      </c>
      <c r="I305" s="26">
        <v>5.41</v>
      </c>
      <c r="J305" s="26">
        <v>5.41</v>
      </c>
      <c r="K305" s="47">
        <v>0.2034</v>
      </c>
      <c r="L305" s="26">
        <v>6.51</v>
      </c>
      <c r="M305" s="26">
        <f t="shared" si="80"/>
        <v>26.04</v>
      </c>
    </row>
    <row r="306" spans="1:13" ht="38.25" x14ac:dyDescent="0.25">
      <c r="A306" s="52">
        <v>12113</v>
      </c>
      <c r="B306" s="37" t="s">
        <v>228</v>
      </c>
      <c r="C306" s="31" t="s">
        <v>349</v>
      </c>
      <c r="D306" s="21" t="s">
        <v>229</v>
      </c>
      <c r="E306" s="35" t="s">
        <v>1204</v>
      </c>
      <c r="F306" s="36">
        <v>4</v>
      </c>
      <c r="G306" s="22">
        <v>4</v>
      </c>
      <c r="H306" s="20" t="s">
        <v>0</v>
      </c>
      <c r="I306" s="26">
        <v>16.25</v>
      </c>
      <c r="J306" s="26">
        <v>16.25</v>
      </c>
      <c r="K306" s="47">
        <v>0.2034</v>
      </c>
      <c r="L306" s="26">
        <v>19.559999999999999</v>
      </c>
      <c r="M306" s="26">
        <f t="shared" si="80"/>
        <v>78.239999999999995</v>
      </c>
    </row>
    <row r="307" spans="1:13" ht="51" x14ac:dyDescent="0.25">
      <c r="A307" s="52">
        <v>12114</v>
      </c>
      <c r="B307" s="37" t="s">
        <v>242</v>
      </c>
      <c r="C307" s="31" t="s">
        <v>349</v>
      </c>
      <c r="D307" s="21" t="s">
        <v>243</v>
      </c>
      <c r="E307" s="35" t="s">
        <v>1205</v>
      </c>
      <c r="F307" s="36">
        <v>3</v>
      </c>
      <c r="G307" s="22">
        <v>3</v>
      </c>
      <c r="H307" s="20" t="s">
        <v>2</v>
      </c>
      <c r="I307" s="26">
        <v>18.32</v>
      </c>
      <c r="J307" s="26">
        <v>18.32</v>
      </c>
      <c r="K307" s="47">
        <v>0.2034</v>
      </c>
      <c r="L307" s="26">
        <v>22.05</v>
      </c>
      <c r="M307" s="26">
        <f t="shared" ref="M307:M312" si="81">ROUND(G307*L307,2)</f>
        <v>66.150000000000006</v>
      </c>
    </row>
    <row r="308" spans="1:13" ht="25.5" x14ac:dyDescent="0.25">
      <c r="A308" s="52">
        <v>12115</v>
      </c>
      <c r="B308" s="37" t="s">
        <v>260</v>
      </c>
      <c r="C308" s="31" t="s">
        <v>349</v>
      </c>
      <c r="D308" s="21" t="s">
        <v>261</v>
      </c>
      <c r="E308" s="35" t="s">
        <v>1206</v>
      </c>
      <c r="F308" s="36">
        <v>6</v>
      </c>
      <c r="G308" s="22">
        <v>6</v>
      </c>
      <c r="H308" s="20" t="s">
        <v>0</v>
      </c>
      <c r="I308" s="26">
        <v>20.82</v>
      </c>
      <c r="J308" s="26">
        <v>20.82</v>
      </c>
      <c r="K308" s="47">
        <v>0.2034</v>
      </c>
      <c r="L308" s="26">
        <v>25.05</v>
      </c>
      <c r="M308" s="26">
        <f t="shared" si="81"/>
        <v>150.30000000000001</v>
      </c>
    </row>
    <row r="309" spans="1:13" ht="63.75" x14ac:dyDescent="0.25">
      <c r="A309" s="52">
        <v>12116</v>
      </c>
      <c r="B309" s="37" t="s">
        <v>275</v>
      </c>
      <c r="C309" s="31" t="s">
        <v>349</v>
      </c>
      <c r="D309" s="21" t="s">
        <v>276</v>
      </c>
      <c r="E309" s="35" t="s">
        <v>547</v>
      </c>
      <c r="F309" s="36">
        <v>2</v>
      </c>
      <c r="G309" s="22">
        <v>2</v>
      </c>
      <c r="H309" s="20" t="s">
        <v>0</v>
      </c>
      <c r="I309" s="26">
        <v>11.92</v>
      </c>
      <c r="J309" s="26">
        <v>11.92</v>
      </c>
      <c r="K309" s="47">
        <v>0.2034</v>
      </c>
      <c r="L309" s="26">
        <v>14.34</v>
      </c>
      <c r="M309" s="26">
        <f t="shared" si="81"/>
        <v>28.68</v>
      </c>
    </row>
    <row r="310" spans="1:13" ht="63.75" x14ac:dyDescent="0.25">
      <c r="A310" s="52">
        <v>12117</v>
      </c>
      <c r="B310" s="37" t="s">
        <v>273</v>
      </c>
      <c r="C310" s="31" t="s">
        <v>349</v>
      </c>
      <c r="D310" s="21" t="s">
        <v>274</v>
      </c>
      <c r="E310" s="35" t="s">
        <v>547</v>
      </c>
      <c r="F310" s="36">
        <v>4</v>
      </c>
      <c r="G310" s="22">
        <v>4</v>
      </c>
      <c r="H310" s="20" t="s">
        <v>0</v>
      </c>
      <c r="I310" s="26">
        <v>72.09</v>
      </c>
      <c r="J310" s="26">
        <v>72.09</v>
      </c>
      <c r="K310" s="47">
        <v>0.2034</v>
      </c>
      <c r="L310" s="26">
        <v>86.75</v>
      </c>
      <c r="M310" s="26">
        <f t="shared" si="81"/>
        <v>347</v>
      </c>
    </row>
    <row r="311" spans="1:13" ht="38.25" x14ac:dyDescent="0.25">
      <c r="A311" s="52">
        <v>12118</v>
      </c>
      <c r="B311" s="37" t="s">
        <v>264</v>
      </c>
      <c r="C311" s="31" t="s">
        <v>349</v>
      </c>
      <c r="D311" s="21" t="s">
        <v>265</v>
      </c>
      <c r="E311" s="35" t="s">
        <v>1207</v>
      </c>
      <c r="F311" s="36">
        <v>8</v>
      </c>
      <c r="G311" s="22">
        <v>8</v>
      </c>
      <c r="H311" s="20" t="s">
        <v>0</v>
      </c>
      <c r="I311" s="26">
        <v>26.09</v>
      </c>
      <c r="J311" s="26">
        <v>26.09</v>
      </c>
      <c r="K311" s="47">
        <v>0.2034</v>
      </c>
      <c r="L311" s="26">
        <v>31.4</v>
      </c>
      <c r="M311" s="26">
        <f t="shared" si="81"/>
        <v>251.2</v>
      </c>
    </row>
    <row r="312" spans="1:13" ht="38.25" x14ac:dyDescent="0.25">
      <c r="A312" s="52">
        <v>12119</v>
      </c>
      <c r="B312" s="37" t="s">
        <v>266</v>
      </c>
      <c r="C312" s="31" t="s">
        <v>349</v>
      </c>
      <c r="D312" s="21" t="s">
        <v>267</v>
      </c>
      <c r="E312" s="35" t="s">
        <v>1208</v>
      </c>
      <c r="F312" s="36">
        <v>2</v>
      </c>
      <c r="G312" s="22">
        <v>2</v>
      </c>
      <c r="H312" s="20" t="s">
        <v>0</v>
      </c>
      <c r="I312" s="26">
        <v>23.05</v>
      </c>
      <c r="J312" s="26">
        <v>23.05</v>
      </c>
      <c r="K312" s="47">
        <v>0.2034</v>
      </c>
      <c r="L312" s="26">
        <v>27.74</v>
      </c>
      <c r="M312" s="26">
        <f t="shared" si="81"/>
        <v>55.48</v>
      </c>
    </row>
    <row r="313" spans="1:13" ht="38.25" x14ac:dyDescent="0.25">
      <c r="A313" s="52">
        <v>12120</v>
      </c>
      <c r="B313" s="37" t="s">
        <v>252</v>
      </c>
      <c r="C313" s="31" t="s">
        <v>349</v>
      </c>
      <c r="D313" s="21" t="s">
        <v>253</v>
      </c>
      <c r="E313" s="35" t="s">
        <v>547</v>
      </c>
      <c r="F313" s="36">
        <v>2</v>
      </c>
      <c r="G313" s="22">
        <v>2</v>
      </c>
      <c r="H313" s="20" t="s">
        <v>5</v>
      </c>
      <c r="I313" s="26">
        <v>44.62</v>
      </c>
      <c r="J313" s="26">
        <v>44.62</v>
      </c>
      <c r="K313" s="47">
        <v>0.2034</v>
      </c>
      <c r="L313" s="26">
        <v>53.7</v>
      </c>
      <c r="M313" s="26">
        <f t="shared" ref="M313:M327" si="82">ROUND(G313*L313,2)</f>
        <v>107.4</v>
      </c>
    </row>
    <row r="314" spans="1:13" ht="38.25" x14ac:dyDescent="0.25">
      <c r="A314" s="52">
        <v>12121</v>
      </c>
      <c r="B314" s="37" t="s">
        <v>254</v>
      </c>
      <c r="C314" s="31" t="s">
        <v>349</v>
      </c>
      <c r="D314" s="21" t="s">
        <v>255</v>
      </c>
      <c r="E314" s="35" t="s">
        <v>547</v>
      </c>
      <c r="F314" s="36">
        <v>1</v>
      </c>
      <c r="G314" s="22">
        <v>1</v>
      </c>
      <c r="H314" s="20" t="s">
        <v>5</v>
      </c>
      <c r="I314" s="26">
        <v>41.09</v>
      </c>
      <c r="J314" s="26">
        <v>41.09</v>
      </c>
      <c r="K314" s="47">
        <v>0.2034</v>
      </c>
      <c r="L314" s="26">
        <v>49.45</v>
      </c>
      <c r="M314" s="26">
        <f t="shared" si="82"/>
        <v>49.45</v>
      </c>
    </row>
    <row r="315" spans="1:13" ht="25.5" x14ac:dyDescent="0.25">
      <c r="A315" s="52">
        <v>12122</v>
      </c>
      <c r="B315" s="37" t="s">
        <v>256</v>
      </c>
      <c r="C315" s="31" t="s">
        <v>349</v>
      </c>
      <c r="D315" s="21" t="s">
        <v>257</v>
      </c>
      <c r="E315" s="35" t="s">
        <v>547</v>
      </c>
      <c r="F315" s="36">
        <v>1</v>
      </c>
      <c r="G315" s="22">
        <v>1</v>
      </c>
      <c r="H315" s="20" t="s">
        <v>5</v>
      </c>
      <c r="I315" s="26">
        <v>33.03</v>
      </c>
      <c r="J315" s="26">
        <v>33.03</v>
      </c>
      <c r="K315" s="47">
        <v>0.2034</v>
      </c>
      <c r="L315" s="26">
        <v>39.75</v>
      </c>
      <c r="M315" s="26">
        <f t="shared" si="82"/>
        <v>39.75</v>
      </c>
    </row>
    <row r="316" spans="1:13" ht="25.5" x14ac:dyDescent="0.25">
      <c r="A316" s="52">
        <v>12123</v>
      </c>
      <c r="B316" s="37" t="s">
        <v>250</v>
      </c>
      <c r="C316" s="31" t="s">
        <v>349</v>
      </c>
      <c r="D316" s="21" t="s">
        <v>251</v>
      </c>
      <c r="E316" s="35" t="s">
        <v>547</v>
      </c>
      <c r="F316" s="36">
        <v>1</v>
      </c>
      <c r="G316" s="22">
        <v>1</v>
      </c>
      <c r="H316" s="20" t="s">
        <v>5</v>
      </c>
      <c r="I316" s="26">
        <v>29.18</v>
      </c>
      <c r="J316" s="26">
        <v>29.18</v>
      </c>
      <c r="K316" s="47">
        <v>0.2034</v>
      </c>
      <c r="L316" s="26">
        <v>35.119999999999997</v>
      </c>
      <c r="M316" s="26">
        <f t="shared" si="82"/>
        <v>35.119999999999997</v>
      </c>
    </row>
    <row r="317" spans="1:13" ht="63.75" x14ac:dyDescent="0.25">
      <c r="A317" s="52">
        <v>12124</v>
      </c>
      <c r="B317" s="37">
        <v>38091</v>
      </c>
      <c r="C317" s="31" t="s">
        <v>382</v>
      </c>
      <c r="D317" s="21" t="s">
        <v>753</v>
      </c>
      <c r="E317" s="35" t="s">
        <v>1209</v>
      </c>
      <c r="F317" s="36">
        <v>4</v>
      </c>
      <c r="G317" s="22">
        <v>4</v>
      </c>
      <c r="H317" s="20" t="s">
        <v>0</v>
      </c>
      <c r="I317" s="26">
        <v>2.48</v>
      </c>
      <c r="J317" s="26">
        <v>2.48</v>
      </c>
      <c r="K317" s="47">
        <v>0.2034</v>
      </c>
      <c r="L317" s="26">
        <v>2.98</v>
      </c>
      <c r="M317" s="26">
        <f t="shared" si="82"/>
        <v>11.92</v>
      </c>
    </row>
    <row r="318" spans="1:13" x14ac:dyDescent="0.25">
      <c r="A318" s="52">
        <v>12125</v>
      </c>
      <c r="B318" s="37" t="s">
        <v>258</v>
      </c>
      <c r="C318" s="31" t="s">
        <v>349</v>
      </c>
      <c r="D318" s="21" t="s">
        <v>259</v>
      </c>
      <c r="E318" s="35" t="s">
        <v>547</v>
      </c>
      <c r="F318" s="36">
        <v>9</v>
      </c>
      <c r="G318" s="22">
        <v>9</v>
      </c>
      <c r="H318" s="20" t="s">
        <v>0</v>
      </c>
      <c r="I318" s="26">
        <v>17.27</v>
      </c>
      <c r="J318" s="26">
        <v>17.27</v>
      </c>
      <c r="K318" s="47">
        <v>0.2034</v>
      </c>
      <c r="L318" s="26">
        <v>20.78</v>
      </c>
      <c r="M318" s="26">
        <f t="shared" si="82"/>
        <v>187.02</v>
      </c>
    </row>
    <row r="319" spans="1:13" ht="25.5" x14ac:dyDescent="0.25">
      <c r="A319" s="52">
        <v>12126</v>
      </c>
      <c r="B319" s="37" t="s">
        <v>286</v>
      </c>
      <c r="C319" s="31" t="s">
        <v>349</v>
      </c>
      <c r="D319" s="21" t="s">
        <v>287</v>
      </c>
      <c r="E319" s="35" t="s">
        <v>1210</v>
      </c>
      <c r="F319" s="36">
        <v>4</v>
      </c>
      <c r="G319" s="22">
        <v>4</v>
      </c>
      <c r="H319" s="20" t="s">
        <v>0</v>
      </c>
      <c r="I319" s="26">
        <v>136.79</v>
      </c>
      <c r="J319" s="26">
        <v>136.79</v>
      </c>
      <c r="K319" s="47">
        <v>0.2034</v>
      </c>
      <c r="L319" s="26">
        <v>164.61</v>
      </c>
      <c r="M319" s="26">
        <f t="shared" si="82"/>
        <v>658.44</v>
      </c>
    </row>
    <row r="320" spans="1:13" ht="51" x14ac:dyDescent="0.25">
      <c r="A320" s="52">
        <v>12127</v>
      </c>
      <c r="B320" s="37" t="s">
        <v>210</v>
      </c>
      <c r="C320" s="31" t="s">
        <v>349</v>
      </c>
      <c r="D320" s="21" t="s">
        <v>211</v>
      </c>
      <c r="E320" s="35" t="s">
        <v>547</v>
      </c>
      <c r="F320" s="36">
        <v>40</v>
      </c>
      <c r="G320" s="22">
        <v>40</v>
      </c>
      <c r="H320" s="20" t="s">
        <v>2</v>
      </c>
      <c r="I320" s="26">
        <v>19.12</v>
      </c>
      <c r="J320" s="26">
        <v>19.12</v>
      </c>
      <c r="K320" s="47">
        <v>0.2034</v>
      </c>
      <c r="L320" s="26">
        <v>23.01</v>
      </c>
      <c r="M320" s="26">
        <f t="shared" si="82"/>
        <v>920.4</v>
      </c>
    </row>
    <row r="321" spans="1:13" ht="51" x14ac:dyDescent="0.25">
      <c r="A321" s="52">
        <v>12128</v>
      </c>
      <c r="B321" s="37" t="s">
        <v>212</v>
      </c>
      <c r="C321" s="31" t="s">
        <v>349</v>
      </c>
      <c r="D321" s="21" t="s">
        <v>213</v>
      </c>
      <c r="E321" s="35" t="s">
        <v>547</v>
      </c>
      <c r="F321" s="36">
        <v>60</v>
      </c>
      <c r="G321" s="22">
        <v>60</v>
      </c>
      <c r="H321" s="20" t="s">
        <v>2</v>
      </c>
      <c r="I321" s="26">
        <v>21.43</v>
      </c>
      <c r="J321" s="26">
        <v>21.43</v>
      </c>
      <c r="K321" s="47">
        <v>0.2034</v>
      </c>
      <c r="L321" s="26">
        <v>25.79</v>
      </c>
      <c r="M321" s="26">
        <f t="shared" si="82"/>
        <v>1547.4</v>
      </c>
    </row>
    <row r="322" spans="1:13" ht="38.25" x14ac:dyDescent="0.25">
      <c r="A322" s="52">
        <v>12129</v>
      </c>
      <c r="B322" s="37" t="s">
        <v>214</v>
      </c>
      <c r="C322" s="31" t="s">
        <v>349</v>
      </c>
      <c r="D322" s="21" t="s">
        <v>215</v>
      </c>
      <c r="E322" s="35" t="s">
        <v>1211</v>
      </c>
      <c r="F322" s="36">
        <v>75</v>
      </c>
      <c r="G322" s="22">
        <v>75</v>
      </c>
      <c r="H322" s="20" t="s">
        <v>2</v>
      </c>
      <c r="I322" s="26">
        <v>3.92</v>
      </c>
      <c r="J322" s="26">
        <v>3.92</v>
      </c>
      <c r="K322" s="47">
        <v>0.2034</v>
      </c>
      <c r="L322" s="26">
        <v>4.72</v>
      </c>
      <c r="M322" s="26">
        <f t="shared" si="82"/>
        <v>354</v>
      </c>
    </row>
    <row r="323" spans="1:13" ht="38.25" x14ac:dyDescent="0.25">
      <c r="A323" s="52">
        <v>12130</v>
      </c>
      <c r="B323" s="37" t="s">
        <v>216</v>
      </c>
      <c r="C323" s="31" t="s">
        <v>349</v>
      </c>
      <c r="D323" s="21" t="s">
        <v>217</v>
      </c>
      <c r="E323" s="35" t="s">
        <v>1212</v>
      </c>
      <c r="F323" s="36">
        <v>90</v>
      </c>
      <c r="G323" s="22">
        <v>90</v>
      </c>
      <c r="H323" s="20" t="s">
        <v>2</v>
      </c>
      <c r="I323" s="26">
        <v>4.74</v>
      </c>
      <c r="J323" s="26">
        <v>4.74</v>
      </c>
      <c r="K323" s="47">
        <v>0.2034</v>
      </c>
      <c r="L323" s="26">
        <v>5.7</v>
      </c>
      <c r="M323" s="26">
        <f t="shared" si="82"/>
        <v>513</v>
      </c>
    </row>
    <row r="324" spans="1:13" ht="38.25" x14ac:dyDescent="0.25">
      <c r="A324" s="52">
        <v>12131</v>
      </c>
      <c r="B324" s="37" t="s">
        <v>218</v>
      </c>
      <c r="C324" s="31" t="s">
        <v>349</v>
      </c>
      <c r="D324" s="21" t="s">
        <v>219</v>
      </c>
      <c r="E324" s="35" t="s">
        <v>1213</v>
      </c>
      <c r="F324" s="36">
        <v>105</v>
      </c>
      <c r="G324" s="22">
        <v>105</v>
      </c>
      <c r="H324" s="20" t="s">
        <v>2</v>
      </c>
      <c r="I324" s="26">
        <v>10.02</v>
      </c>
      <c r="J324" s="26">
        <v>10.02</v>
      </c>
      <c r="K324" s="47">
        <v>0.2034</v>
      </c>
      <c r="L324" s="26">
        <v>12.06</v>
      </c>
      <c r="M324" s="26">
        <f t="shared" si="82"/>
        <v>1266.3</v>
      </c>
    </row>
    <row r="325" spans="1:13" ht="51" x14ac:dyDescent="0.25">
      <c r="A325" s="52">
        <v>12132</v>
      </c>
      <c r="B325" s="37" t="s">
        <v>244</v>
      </c>
      <c r="C325" s="31" t="s">
        <v>349</v>
      </c>
      <c r="D325" s="21" t="s">
        <v>245</v>
      </c>
      <c r="E325" s="35" t="s">
        <v>1214</v>
      </c>
      <c r="F325" s="36">
        <v>12</v>
      </c>
      <c r="G325" s="22">
        <v>12</v>
      </c>
      <c r="H325" s="20" t="s">
        <v>2</v>
      </c>
      <c r="I325" s="26">
        <v>26.8</v>
      </c>
      <c r="J325" s="26">
        <v>26.8</v>
      </c>
      <c r="K325" s="47">
        <v>0.2034</v>
      </c>
      <c r="L325" s="26">
        <v>32.25</v>
      </c>
      <c r="M325" s="26">
        <f t="shared" si="82"/>
        <v>387</v>
      </c>
    </row>
    <row r="326" spans="1:13" ht="38.25" x14ac:dyDescent="0.25">
      <c r="A326" s="52">
        <v>12133</v>
      </c>
      <c r="B326" s="37" t="s">
        <v>224</v>
      </c>
      <c r="C326" s="31" t="s">
        <v>349</v>
      </c>
      <c r="D326" s="21" t="s">
        <v>225</v>
      </c>
      <c r="E326" s="35" t="s">
        <v>1214</v>
      </c>
      <c r="F326" s="36">
        <v>4</v>
      </c>
      <c r="G326" s="22">
        <v>4</v>
      </c>
      <c r="H326" s="20" t="s">
        <v>0</v>
      </c>
      <c r="I326" s="26">
        <v>18.71</v>
      </c>
      <c r="J326" s="26">
        <v>18.71</v>
      </c>
      <c r="K326" s="47">
        <v>0.2034</v>
      </c>
      <c r="L326" s="26">
        <v>22.52</v>
      </c>
      <c r="M326" s="26">
        <f t="shared" si="82"/>
        <v>90.08</v>
      </c>
    </row>
    <row r="327" spans="1:13" ht="114.75" x14ac:dyDescent="0.25">
      <c r="A327" s="52">
        <v>12134</v>
      </c>
      <c r="B327" s="37">
        <v>97667</v>
      </c>
      <c r="C327" s="31" t="s">
        <v>762</v>
      </c>
      <c r="D327" s="21" t="s">
        <v>356</v>
      </c>
      <c r="E327" s="35" t="s">
        <v>1214</v>
      </c>
      <c r="F327" s="36">
        <v>2</v>
      </c>
      <c r="G327" s="22">
        <v>2</v>
      </c>
      <c r="H327" s="20" t="s">
        <v>2</v>
      </c>
      <c r="I327" s="26">
        <v>9.82</v>
      </c>
      <c r="J327" s="26">
        <v>9.82</v>
      </c>
      <c r="K327" s="47">
        <v>0.2034</v>
      </c>
      <c r="L327" s="26">
        <v>11.82</v>
      </c>
      <c r="M327" s="26">
        <f t="shared" si="82"/>
        <v>23.64</v>
      </c>
    </row>
    <row r="328" spans="1:13" x14ac:dyDescent="0.25">
      <c r="A328" s="38"/>
      <c r="B328" s="40" t="s">
        <v>504</v>
      </c>
      <c r="C328" s="31"/>
      <c r="D328" s="21"/>
      <c r="E328" s="35"/>
      <c r="F328" s="36"/>
      <c r="G328" s="22"/>
      <c r="H328" s="20"/>
      <c r="I328" s="26"/>
      <c r="J328" s="26"/>
      <c r="K328" s="47"/>
      <c r="L328" s="26"/>
      <c r="M328" s="26"/>
    </row>
    <row r="329" spans="1:13" ht="38.25" x14ac:dyDescent="0.25">
      <c r="A329" s="52">
        <v>12135</v>
      </c>
      <c r="B329" s="37" t="s">
        <v>20</v>
      </c>
      <c r="C329" s="31" t="s">
        <v>349</v>
      </c>
      <c r="D329" s="21" t="s">
        <v>21</v>
      </c>
      <c r="E329" s="35" t="s">
        <v>981</v>
      </c>
      <c r="F329" s="36">
        <v>45.16</v>
      </c>
      <c r="G329" s="22">
        <v>45.16</v>
      </c>
      <c r="H329" s="20" t="s">
        <v>1</v>
      </c>
      <c r="I329" s="26">
        <v>1.88</v>
      </c>
      <c r="J329" s="26">
        <v>1.88</v>
      </c>
      <c r="K329" s="47">
        <v>0.2034</v>
      </c>
      <c r="L329" s="26">
        <v>2.2599999999999998</v>
      </c>
      <c r="M329" s="26">
        <f t="shared" si="43"/>
        <v>102.06</v>
      </c>
    </row>
    <row r="330" spans="1:13" ht="76.5" x14ac:dyDescent="0.25">
      <c r="A330" s="52">
        <v>12136</v>
      </c>
      <c r="B330" s="37" t="s">
        <v>10</v>
      </c>
      <c r="C330" s="31" t="s">
        <v>349</v>
      </c>
      <c r="D330" s="21" t="s">
        <v>11</v>
      </c>
      <c r="E330" s="35" t="s">
        <v>982</v>
      </c>
      <c r="F330" s="36">
        <v>45.16</v>
      </c>
      <c r="G330" s="22">
        <v>45.16</v>
      </c>
      <c r="H330" s="20" t="s">
        <v>1</v>
      </c>
      <c r="I330" s="26">
        <v>8.5299999999999994</v>
      </c>
      <c r="J330" s="26">
        <v>8.5299999999999994</v>
      </c>
      <c r="K330" s="47">
        <v>0.2034</v>
      </c>
      <c r="L330" s="26">
        <v>10.27</v>
      </c>
      <c r="M330" s="26">
        <f t="shared" si="43"/>
        <v>463.79</v>
      </c>
    </row>
    <row r="331" spans="1:13" ht="38.25" x14ac:dyDescent="0.25">
      <c r="A331" s="52">
        <v>12137</v>
      </c>
      <c r="B331" s="37" t="s">
        <v>57</v>
      </c>
      <c r="C331" s="31" t="s">
        <v>349</v>
      </c>
      <c r="D331" s="21" t="s">
        <v>58</v>
      </c>
      <c r="E331" s="35" t="s">
        <v>983</v>
      </c>
      <c r="F331" s="36">
        <v>8.8061999999999987</v>
      </c>
      <c r="G331" s="22">
        <v>8.81</v>
      </c>
      <c r="H331" s="20" t="s">
        <v>3</v>
      </c>
      <c r="I331" s="26">
        <v>13.63</v>
      </c>
      <c r="J331" s="26">
        <v>13.63</v>
      </c>
      <c r="K331" s="47">
        <v>0.2034</v>
      </c>
      <c r="L331" s="26">
        <v>16.399999999999999</v>
      </c>
      <c r="M331" s="26">
        <f t="shared" si="43"/>
        <v>144.47999999999999</v>
      </c>
    </row>
    <row r="332" spans="1:13" ht="51" x14ac:dyDescent="0.25">
      <c r="A332" s="52">
        <v>12138</v>
      </c>
      <c r="B332" s="37" t="s">
        <v>47</v>
      </c>
      <c r="C332" s="31" t="s">
        <v>349</v>
      </c>
      <c r="D332" s="21" t="s">
        <v>48</v>
      </c>
      <c r="E332" s="35" t="s">
        <v>518</v>
      </c>
      <c r="F332" s="36">
        <v>8.8061999999999987</v>
      </c>
      <c r="G332" s="22">
        <v>8.81</v>
      </c>
      <c r="H332" s="20" t="s">
        <v>3</v>
      </c>
      <c r="I332" s="26">
        <v>39.06</v>
      </c>
      <c r="J332" s="26">
        <v>39.06</v>
      </c>
      <c r="K332" s="47">
        <v>0.2034</v>
      </c>
      <c r="L332" s="26">
        <v>47</v>
      </c>
      <c r="M332" s="26">
        <f t="shared" si="43"/>
        <v>414.07</v>
      </c>
    </row>
    <row r="333" spans="1:13" ht="114.75" x14ac:dyDescent="0.25">
      <c r="A333" s="52">
        <v>12139</v>
      </c>
      <c r="B333" s="37">
        <v>97083</v>
      </c>
      <c r="C333" s="31" t="s">
        <v>762</v>
      </c>
      <c r="D333" s="21" t="s">
        <v>355</v>
      </c>
      <c r="E333" s="35" t="s">
        <v>1018</v>
      </c>
      <c r="F333" s="36">
        <v>45.16</v>
      </c>
      <c r="G333" s="22">
        <v>45.16</v>
      </c>
      <c r="H333" s="20" t="s">
        <v>1</v>
      </c>
      <c r="I333" s="26">
        <v>4.5199999999999996</v>
      </c>
      <c r="J333" s="26">
        <v>4.5199999999999996</v>
      </c>
      <c r="K333" s="47">
        <v>0.2034</v>
      </c>
      <c r="L333" s="26">
        <v>5.44</v>
      </c>
      <c r="M333" s="26">
        <f t="shared" ref="M333" si="83">ROUND(G333*L333,2)</f>
        <v>245.67</v>
      </c>
    </row>
    <row r="334" spans="1:13" ht="25.5" x14ac:dyDescent="0.25">
      <c r="A334" s="52">
        <v>12140</v>
      </c>
      <c r="B334" s="37" t="s">
        <v>94</v>
      </c>
      <c r="C334" s="31" t="s">
        <v>349</v>
      </c>
      <c r="D334" s="21" t="s">
        <v>95</v>
      </c>
      <c r="E334" s="35" t="s">
        <v>984</v>
      </c>
      <c r="F334" s="36">
        <v>2.258</v>
      </c>
      <c r="G334" s="22">
        <v>2.2599999999999998</v>
      </c>
      <c r="H334" s="20" t="s">
        <v>3</v>
      </c>
      <c r="I334" s="26">
        <v>214.95</v>
      </c>
      <c r="J334" s="26">
        <v>214.95</v>
      </c>
      <c r="K334" s="47">
        <v>0.2034</v>
      </c>
      <c r="L334" s="26">
        <v>258.67</v>
      </c>
      <c r="M334" s="26">
        <f t="shared" ref="M334" si="84">ROUND(G334*L334,2)</f>
        <v>584.59</v>
      </c>
    </row>
    <row r="335" spans="1:13" ht="25.5" x14ac:dyDescent="0.25">
      <c r="A335" s="52">
        <v>12141</v>
      </c>
      <c r="B335" s="37" t="s">
        <v>79</v>
      </c>
      <c r="C335" s="31" t="s">
        <v>349</v>
      </c>
      <c r="D335" s="21" t="s">
        <v>80</v>
      </c>
      <c r="E335" s="35" t="s">
        <v>985</v>
      </c>
      <c r="F335" s="36">
        <v>140.44759999999999</v>
      </c>
      <c r="G335" s="22">
        <v>140.44999999999999</v>
      </c>
      <c r="H335" s="20" t="s">
        <v>28</v>
      </c>
      <c r="I335" s="26">
        <v>10.43</v>
      </c>
      <c r="J335" s="26">
        <v>10.43</v>
      </c>
      <c r="K335" s="47">
        <v>0.2034</v>
      </c>
      <c r="L335" s="26">
        <v>12.55</v>
      </c>
      <c r="M335" s="26">
        <f t="shared" si="43"/>
        <v>1762.65</v>
      </c>
    </row>
    <row r="336" spans="1:13" ht="25.5" x14ac:dyDescent="0.25">
      <c r="A336" s="52">
        <v>12142</v>
      </c>
      <c r="B336" s="37" t="s">
        <v>81</v>
      </c>
      <c r="C336" s="31" t="s">
        <v>349</v>
      </c>
      <c r="D336" s="21" t="s">
        <v>82</v>
      </c>
      <c r="E336" s="35" t="s">
        <v>986</v>
      </c>
      <c r="F336" s="36">
        <v>2.7095999999999996</v>
      </c>
      <c r="G336" s="22">
        <v>2.71</v>
      </c>
      <c r="H336" s="20" t="s">
        <v>3</v>
      </c>
      <c r="I336" s="26">
        <v>508.73</v>
      </c>
      <c r="J336" s="26">
        <v>508.73</v>
      </c>
      <c r="K336" s="47">
        <v>0.2034</v>
      </c>
      <c r="L336" s="26">
        <v>612.21</v>
      </c>
      <c r="M336" s="26">
        <f t="shared" ref="M336:M339" si="85">ROUND(G336*L336,2)</f>
        <v>1659.09</v>
      </c>
    </row>
    <row r="337" spans="1:13" ht="63.75" x14ac:dyDescent="0.25">
      <c r="A337" s="52">
        <v>12143</v>
      </c>
      <c r="B337" s="37" t="s">
        <v>85</v>
      </c>
      <c r="C337" s="31" t="s">
        <v>349</v>
      </c>
      <c r="D337" s="21" t="s">
        <v>86</v>
      </c>
      <c r="E337" s="35" t="s">
        <v>987</v>
      </c>
      <c r="F337" s="36">
        <v>2.7095999999999996</v>
      </c>
      <c r="G337" s="22">
        <v>2.71</v>
      </c>
      <c r="H337" s="20" t="s">
        <v>3</v>
      </c>
      <c r="I337" s="26">
        <v>95.77</v>
      </c>
      <c r="J337" s="26">
        <v>95.77</v>
      </c>
      <c r="K337" s="47">
        <v>0.2034</v>
      </c>
      <c r="L337" s="26">
        <v>115.25</v>
      </c>
      <c r="M337" s="26">
        <f t="shared" si="85"/>
        <v>312.33</v>
      </c>
    </row>
    <row r="338" spans="1:13" ht="25.5" x14ac:dyDescent="0.25">
      <c r="A338" s="52">
        <v>12144</v>
      </c>
      <c r="B338" s="37" t="s">
        <v>73</v>
      </c>
      <c r="C338" s="31" t="s">
        <v>349</v>
      </c>
      <c r="D338" s="21" t="s">
        <v>74</v>
      </c>
      <c r="E338" s="35" t="s">
        <v>988</v>
      </c>
      <c r="F338" s="36">
        <v>3.9018239999999991</v>
      </c>
      <c r="G338" s="22">
        <v>3.9</v>
      </c>
      <c r="H338" s="20" t="s">
        <v>1</v>
      </c>
      <c r="I338" s="26">
        <v>211.98</v>
      </c>
      <c r="J338" s="26">
        <v>211.98</v>
      </c>
      <c r="K338" s="47">
        <v>0.2034</v>
      </c>
      <c r="L338" s="26">
        <v>255.1</v>
      </c>
      <c r="M338" s="26">
        <f t="shared" si="85"/>
        <v>994.89</v>
      </c>
    </row>
    <row r="339" spans="1:13" ht="38.25" x14ac:dyDescent="0.25">
      <c r="A339" s="52">
        <v>12145</v>
      </c>
      <c r="B339" s="37" t="s">
        <v>91</v>
      </c>
      <c r="C339" s="31" t="s">
        <v>349</v>
      </c>
      <c r="D339" s="21" t="s">
        <v>92</v>
      </c>
      <c r="E339" s="35" t="s">
        <v>989</v>
      </c>
      <c r="F339" s="36">
        <v>45.16</v>
      </c>
      <c r="G339" s="22">
        <v>45.16</v>
      </c>
      <c r="H339" s="20" t="s">
        <v>1</v>
      </c>
      <c r="I339" s="26">
        <v>15.74</v>
      </c>
      <c r="J339" s="26">
        <v>15.74</v>
      </c>
      <c r="K339" s="47">
        <v>0.2034</v>
      </c>
      <c r="L339" s="26">
        <v>18.940000000000001</v>
      </c>
      <c r="M339" s="26">
        <f t="shared" si="85"/>
        <v>855.33</v>
      </c>
    </row>
    <row r="340" spans="1:13" ht="63.75" x14ac:dyDescent="0.25">
      <c r="A340" s="52">
        <v>12146</v>
      </c>
      <c r="B340" s="37" t="s">
        <v>459</v>
      </c>
      <c r="C340" s="31" t="s">
        <v>423</v>
      </c>
      <c r="D340" s="21" t="s">
        <v>460</v>
      </c>
      <c r="E340" s="35" t="s">
        <v>723</v>
      </c>
      <c r="F340" s="36">
        <v>18</v>
      </c>
      <c r="G340" s="22">
        <v>18</v>
      </c>
      <c r="H340" s="20" t="s">
        <v>1</v>
      </c>
      <c r="I340" s="27">
        <v>4.2699999999999996</v>
      </c>
      <c r="J340" s="26">
        <v>4.2699999999999996</v>
      </c>
      <c r="K340" s="47">
        <v>0.2034</v>
      </c>
      <c r="L340" s="26">
        <v>5.14</v>
      </c>
      <c r="M340" s="27">
        <f t="shared" ref="M340" si="86">ROUND(G340*L340,2)</f>
        <v>92.52</v>
      </c>
    </row>
    <row r="341" spans="1:13" x14ac:dyDescent="0.25">
      <c r="A341" s="38"/>
      <c r="B341" s="40" t="s">
        <v>1004</v>
      </c>
      <c r="C341" s="31"/>
      <c r="D341" s="21"/>
      <c r="E341" s="35"/>
      <c r="F341" s="36"/>
      <c r="G341" s="22"/>
      <c r="H341" s="20"/>
      <c r="I341" s="26"/>
      <c r="J341" s="26"/>
      <c r="K341" s="47"/>
      <c r="L341" s="26"/>
      <c r="M341" s="26"/>
    </row>
    <row r="342" spans="1:13" x14ac:dyDescent="0.25">
      <c r="A342" s="52">
        <v>12147</v>
      </c>
      <c r="B342" s="37" t="s">
        <v>338</v>
      </c>
      <c r="C342" s="31" t="s">
        <v>349</v>
      </c>
      <c r="D342" s="21" t="s">
        <v>339</v>
      </c>
      <c r="E342" s="35" t="s">
        <v>1005</v>
      </c>
      <c r="F342" s="36">
        <v>46.1</v>
      </c>
      <c r="G342" s="22">
        <v>46.1</v>
      </c>
      <c r="H342" s="20" t="s">
        <v>1</v>
      </c>
      <c r="I342" s="26">
        <v>15.9</v>
      </c>
      <c r="J342" s="26">
        <v>15.9</v>
      </c>
      <c r="K342" s="47">
        <v>0.2034</v>
      </c>
      <c r="L342" s="26">
        <v>19.13</v>
      </c>
      <c r="M342" s="26">
        <f t="shared" ref="M342" si="87">ROUND(G342*L342,2)</f>
        <v>881.89</v>
      </c>
    </row>
    <row r="343" spans="1:13" x14ac:dyDescent="0.25">
      <c r="A343" s="23" t="s">
        <v>404</v>
      </c>
      <c r="B343" s="34" t="s">
        <v>1021</v>
      </c>
      <c r="C343" s="30"/>
      <c r="D343" s="24"/>
      <c r="E343" s="24"/>
      <c r="F343" s="23"/>
      <c r="G343" s="24"/>
      <c r="H343" s="24"/>
      <c r="I343" s="24"/>
      <c r="J343" s="25"/>
      <c r="K343" s="25"/>
      <c r="L343" s="25"/>
      <c r="M343" s="25">
        <f>SUM(M344:M353)</f>
        <v>13166.19</v>
      </c>
    </row>
    <row r="344" spans="1:13" ht="38.25" x14ac:dyDescent="0.25">
      <c r="A344" s="38" t="s">
        <v>1031</v>
      </c>
      <c r="B344" s="37" t="s">
        <v>194</v>
      </c>
      <c r="C344" s="31" t="s">
        <v>349</v>
      </c>
      <c r="D344" s="21" t="s">
        <v>195</v>
      </c>
      <c r="E344" s="35" t="s">
        <v>1022</v>
      </c>
      <c r="F344" s="36">
        <v>8</v>
      </c>
      <c r="G344" s="22">
        <v>8</v>
      </c>
      <c r="H344" s="20" t="s">
        <v>0</v>
      </c>
      <c r="I344" s="27">
        <v>52.81</v>
      </c>
      <c r="J344" s="26">
        <v>52.81</v>
      </c>
      <c r="K344" s="47">
        <v>0.2009</v>
      </c>
      <c r="L344" s="26">
        <v>63.42</v>
      </c>
      <c r="M344" s="27">
        <f t="shared" ref="M344" si="88">ROUND(G344*L344,2)</f>
        <v>507.36</v>
      </c>
    </row>
    <row r="345" spans="1:13" ht="38.25" x14ac:dyDescent="0.25">
      <c r="A345" s="38" t="s">
        <v>1032</v>
      </c>
      <c r="B345" s="37" t="s">
        <v>342</v>
      </c>
      <c r="C345" s="31" t="s">
        <v>349</v>
      </c>
      <c r="D345" s="21" t="s">
        <v>343</v>
      </c>
      <c r="E345" s="35" t="s">
        <v>1022</v>
      </c>
      <c r="F345" s="36">
        <v>8</v>
      </c>
      <c r="G345" s="22">
        <v>8</v>
      </c>
      <c r="H345" s="20" t="s">
        <v>0</v>
      </c>
      <c r="I345" s="27">
        <v>17.34</v>
      </c>
      <c r="J345" s="26">
        <v>17.34</v>
      </c>
      <c r="K345" s="47">
        <v>0.2009</v>
      </c>
      <c r="L345" s="26">
        <v>20.82</v>
      </c>
      <c r="M345" s="27">
        <f t="shared" ref="M345:M352" si="89">ROUND(G345*L345,2)</f>
        <v>166.56</v>
      </c>
    </row>
    <row r="346" spans="1:13" ht="51" x14ac:dyDescent="0.25">
      <c r="A346" s="38" t="s">
        <v>1033</v>
      </c>
      <c r="B346" s="37" t="s">
        <v>340</v>
      </c>
      <c r="C346" s="31" t="s">
        <v>349</v>
      </c>
      <c r="D346" s="21" t="s">
        <v>341</v>
      </c>
      <c r="E346" s="35" t="s">
        <v>1023</v>
      </c>
      <c r="F346" s="36">
        <v>6</v>
      </c>
      <c r="G346" s="22">
        <v>6</v>
      </c>
      <c r="H346" s="20" t="s">
        <v>0</v>
      </c>
      <c r="I346" s="27">
        <v>96.58</v>
      </c>
      <c r="J346" s="26">
        <v>96.58</v>
      </c>
      <c r="K346" s="47">
        <v>0.2009</v>
      </c>
      <c r="L346" s="26">
        <v>115.98</v>
      </c>
      <c r="M346" s="27">
        <f t="shared" si="89"/>
        <v>695.88</v>
      </c>
    </row>
    <row r="347" spans="1:13" ht="76.5" x14ac:dyDescent="0.25">
      <c r="A347" s="38" t="s">
        <v>1034</v>
      </c>
      <c r="B347" s="37">
        <v>101553</v>
      </c>
      <c r="C347" s="31" t="s">
        <v>762</v>
      </c>
      <c r="D347" s="21" t="s">
        <v>1235</v>
      </c>
      <c r="E347" s="35" t="s">
        <v>1024</v>
      </c>
      <c r="F347" s="36">
        <v>6</v>
      </c>
      <c r="G347" s="22">
        <v>6</v>
      </c>
      <c r="H347" s="20" t="s">
        <v>0</v>
      </c>
      <c r="I347" s="27">
        <v>17.11</v>
      </c>
      <c r="J347" s="26">
        <v>17.11</v>
      </c>
      <c r="K347" s="47">
        <v>0.2009</v>
      </c>
      <c r="L347" s="26">
        <v>20.55</v>
      </c>
      <c r="M347" s="27">
        <f t="shared" si="89"/>
        <v>123.3</v>
      </c>
    </row>
    <row r="348" spans="1:13" ht="38.25" x14ac:dyDescent="0.25">
      <c r="A348" s="38" t="s">
        <v>1035</v>
      </c>
      <c r="B348" s="37" t="s">
        <v>1217</v>
      </c>
      <c r="C348" s="31" t="s">
        <v>478</v>
      </c>
      <c r="D348" s="21" t="s">
        <v>1216</v>
      </c>
      <c r="E348" s="35" t="s">
        <v>1025</v>
      </c>
      <c r="F348" s="36">
        <v>24</v>
      </c>
      <c r="G348" s="22">
        <v>24</v>
      </c>
      <c r="H348" s="20" t="s">
        <v>761</v>
      </c>
      <c r="I348" s="27">
        <v>19.77</v>
      </c>
      <c r="J348" s="26">
        <v>19.77</v>
      </c>
      <c r="K348" s="47">
        <v>0.2009</v>
      </c>
      <c r="L348" s="26">
        <v>23.74</v>
      </c>
      <c r="M348" s="27">
        <f t="shared" si="89"/>
        <v>569.76</v>
      </c>
    </row>
    <row r="349" spans="1:13" ht="38.25" x14ac:dyDescent="0.25">
      <c r="A349" s="38" t="s">
        <v>1036</v>
      </c>
      <c r="B349" s="37" t="s">
        <v>216</v>
      </c>
      <c r="C349" s="31" t="s">
        <v>349</v>
      </c>
      <c r="D349" s="21" t="s">
        <v>217</v>
      </c>
      <c r="E349" s="35" t="s">
        <v>1026</v>
      </c>
      <c r="F349" s="36">
        <v>270</v>
      </c>
      <c r="G349" s="22">
        <v>270</v>
      </c>
      <c r="H349" s="20" t="s">
        <v>2</v>
      </c>
      <c r="I349" s="27">
        <v>4.74</v>
      </c>
      <c r="J349" s="26">
        <v>4.74</v>
      </c>
      <c r="K349" s="47">
        <v>0.2009</v>
      </c>
      <c r="L349" s="26">
        <v>5.69</v>
      </c>
      <c r="M349" s="27">
        <f t="shared" si="89"/>
        <v>1536.3</v>
      </c>
    </row>
    <row r="350" spans="1:13" ht="63.75" x14ac:dyDescent="0.25">
      <c r="A350" s="38" t="s">
        <v>1037</v>
      </c>
      <c r="B350" s="37" t="s">
        <v>1218</v>
      </c>
      <c r="C350" s="31" t="s">
        <v>478</v>
      </c>
      <c r="D350" s="21" t="s">
        <v>1215</v>
      </c>
      <c r="E350" s="35" t="s">
        <v>1027</v>
      </c>
      <c r="F350" s="36">
        <v>155</v>
      </c>
      <c r="G350" s="22">
        <v>155</v>
      </c>
      <c r="H350" s="20" t="s">
        <v>2</v>
      </c>
      <c r="I350" s="27">
        <v>41.2</v>
      </c>
      <c r="J350" s="26">
        <v>41.2</v>
      </c>
      <c r="K350" s="47">
        <v>0.2009</v>
      </c>
      <c r="L350" s="26">
        <v>49.48</v>
      </c>
      <c r="M350" s="27">
        <f t="shared" si="89"/>
        <v>7669.4</v>
      </c>
    </row>
    <row r="351" spans="1:13" ht="38.25" x14ac:dyDescent="0.25">
      <c r="A351" s="38" t="s">
        <v>1038</v>
      </c>
      <c r="B351" s="37" t="s">
        <v>222</v>
      </c>
      <c r="C351" s="31" t="s">
        <v>349</v>
      </c>
      <c r="D351" s="21" t="s">
        <v>223</v>
      </c>
      <c r="E351" s="35" t="s">
        <v>1028</v>
      </c>
      <c r="F351" s="36">
        <v>8</v>
      </c>
      <c r="G351" s="22">
        <v>8</v>
      </c>
      <c r="H351" s="20" t="s">
        <v>0</v>
      </c>
      <c r="I351" s="27">
        <v>14.9</v>
      </c>
      <c r="J351" s="26">
        <v>14.9</v>
      </c>
      <c r="K351" s="47">
        <v>0.2009</v>
      </c>
      <c r="L351" s="26">
        <v>17.89</v>
      </c>
      <c r="M351" s="27">
        <f t="shared" si="89"/>
        <v>143.12</v>
      </c>
    </row>
    <row r="352" spans="1:13" ht="25.5" x14ac:dyDescent="0.25">
      <c r="A352" s="38" t="s">
        <v>1039</v>
      </c>
      <c r="B352" s="37" t="s">
        <v>33</v>
      </c>
      <c r="C352" s="31" t="s">
        <v>349</v>
      </c>
      <c r="D352" s="21" t="s">
        <v>34</v>
      </c>
      <c r="E352" s="35" t="s">
        <v>1029</v>
      </c>
      <c r="F352" s="36">
        <v>1</v>
      </c>
      <c r="G352" s="22">
        <v>1</v>
      </c>
      <c r="H352" s="20" t="s">
        <v>0</v>
      </c>
      <c r="I352" s="27">
        <v>285.5</v>
      </c>
      <c r="J352" s="26">
        <v>285.5</v>
      </c>
      <c r="K352" s="47">
        <v>0.2009</v>
      </c>
      <c r="L352" s="26">
        <v>342.86</v>
      </c>
      <c r="M352" s="27">
        <f t="shared" si="89"/>
        <v>342.86</v>
      </c>
    </row>
    <row r="353" spans="1:13" ht="76.5" x14ac:dyDescent="0.25">
      <c r="A353" s="38" t="s">
        <v>1040</v>
      </c>
      <c r="B353" s="37">
        <v>98534</v>
      </c>
      <c r="C353" s="31" t="s">
        <v>762</v>
      </c>
      <c r="D353" s="21" t="s">
        <v>422</v>
      </c>
      <c r="E353" s="35" t="s">
        <v>1030</v>
      </c>
      <c r="F353" s="36">
        <v>3</v>
      </c>
      <c r="G353" s="22">
        <v>3</v>
      </c>
      <c r="H353" s="20" t="s">
        <v>0</v>
      </c>
      <c r="I353" s="27">
        <v>391.83</v>
      </c>
      <c r="J353" s="26">
        <v>391.83</v>
      </c>
      <c r="K353" s="47">
        <v>0.2009</v>
      </c>
      <c r="L353" s="26">
        <v>470.55</v>
      </c>
      <c r="M353" s="27">
        <f t="shared" ref="M353:M359" si="90">ROUND(G353*L353,2)</f>
        <v>1411.65</v>
      </c>
    </row>
    <row r="354" spans="1:13" x14ac:dyDescent="0.25">
      <c r="A354" s="23" t="s">
        <v>405</v>
      </c>
      <c r="B354" s="34" t="s">
        <v>1041</v>
      </c>
      <c r="C354" s="30"/>
      <c r="D354" s="24"/>
      <c r="E354" s="24"/>
      <c r="F354" s="23"/>
      <c r="G354" s="24"/>
      <c r="H354" s="24"/>
      <c r="I354" s="24"/>
      <c r="J354" s="25"/>
      <c r="K354" s="25"/>
      <c r="L354" s="25"/>
      <c r="M354" s="25">
        <f>SUM(M355:M359)</f>
        <v>118023.95999999999</v>
      </c>
    </row>
    <row r="355" spans="1:13" ht="51" x14ac:dyDescent="0.25">
      <c r="A355" s="38" t="s">
        <v>692</v>
      </c>
      <c r="B355" s="37" t="s">
        <v>268</v>
      </c>
      <c r="C355" s="31" t="s">
        <v>349</v>
      </c>
      <c r="D355" s="21" t="s">
        <v>269</v>
      </c>
      <c r="E355" s="35" t="s">
        <v>1042</v>
      </c>
      <c r="F355" s="36">
        <v>22</v>
      </c>
      <c r="G355" s="22">
        <v>22</v>
      </c>
      <c r="H355" s="20" t="s">
        <v>0</v>
      </c>
      <c r="I355" s="27">
        <v>1656.21</v>
      </c>
      <c r="J355" s="26">
        <v>1656.21</v>
      </c>
      <c r="K355" s="47">
        <v>0.2009</v>
      </c>
      <c r="L355" s="26">
        <v>1988.94</v>
      </c>
      <c r="M355" s="27">
        <f t="shared" si="90"/>
        <v>43756.68</v>
      </c>
    </row>
    <row r="356" spans="1:13" ht="38.25" x14ac:dyDescent="0.25">
      <c r="A356" s="38" t="s">
        <v>991</v>
      </c>
      <c r="B356" s="37" t="s">
        <v>270</v>
      </c>
      <c r="C356" s="31" t="s">
        <v>349</v>
      </c>
      <c r="D356" s="21" t="s">
        <v>271</v>
      </c>
      <c r="E356" s="35" t="s">
        <v>1043</v>
      </c>
      <c r="F356" s="36">
        <v>8</v>
      </c>
      <c r="G356" s="22">
        <v>8</v>
      </c>
      <c r="H356" s="20" t="s">
        <v>0</v>
      </c>
      <c r="I356" s="27">
        <v>115.48</v>
      </c>
      <c r="J356" s="26">
        <v>115.48</v>
      </c>
      <c r="K356" s="47">
        <v>0.2009</v>
      </c>
      <c r="L356" s="26">
        <v>138.68</v>
      </c>
      <c r="M356" s="27">
        <f t="shared" si="90"/>
        <v>1109.44</v>
      </c>
    </row>
    <row r="357" spans="1:13" ht="51" x14ac:dyDescent="0.25">
      <c r="A357" s="38" t="s">
        <v>992</v>
      </c>
      <c r="B357" s="37" t="s">
        <v>1219</v>
      </c>
      <c r="C357" s="31" t="s">
        <v>478</v>
      </c>
      <c r="D357" s="21" t="s">
        <v>1220</v>
      </c>
      <c r="E357" s="35" t="s">
        <v>1044</v>
      </c>
      <c r="F357" s="36">
        <v>14</v>
      </c>
      <c r="G357" s="22">
        <v>14</v>
      </c>
      <c r="H357" s="20" t="s">
        <v>761</v>
      </c>
      <c r="I357" s="27">
        <v>175.5</v>
      </c>
      <c r="J357" s="26">
        <v>175.5</v>
      </c>
      <c r="K357" s="47">
        <v>0.2009</v>
      </c>
      <c r="L357" s="26">
        <v>210.76</v>
      </c>
      <c r="M357" s="27">
        <f t="shared" si="90"/>
        <v>2950.64</v>
      </c>
    </row>
    <row r="358" spans="1:13" ht="63.75" x14ac:dyDescent="0.25">
      <c r="A358" s="38" t="s">
        <v>993</v>
      </c>
      <c r="B358" s="37" t="s">
        <v>272</v>
      </c>
      <c r="C358" s="31" t="s">
        <v>349</v>
      </c>
      <c r="D358" s="21" t="s">
        <v>1239</v>
      </c>
      <c r="E358" s="35" t="s">
        <v>1045</v>
      </c>
      <c r="F358" s="36">
        <v>72</v>
      </c>
      <c r="G358" s="22">
        <v>72</v>
      </c>
      <c r="H358" s="20" t="s">
        <v>0</v>
      </c>
      <c r="I358" s="27">
        <v>683.74</v>
      </c>
      <c r="J358" s="26">
        <v>683.74</v>
      </c>
      <c r="K358" s="47">
        <v>0.2009</v>
      </c>
      <c r="L358" s="26">
        <v>821.1</v>
      </c>
      <c r="M358" s="27">
        <f t="shared" si="90"/>
        <v>59119.199999999997</v>
      </c>
    </row>
    <row r="359" spans="1:13" ht="38.25" x14ac:dyDescent="0.25">
      <c r="A359" s="38" t="s">
        <v>693</v>
      </c>
      <c r="B359" s="37" t="s">
        <v>262</v>
      </c>
      <c r="C359" s="31" t="s">
        <v>349</v>
      </c>
      <c r="D359" s="21" t="s">
        <v>263</v>
      </c>
      <c r="E359" s="35" t="s">
        <v>1046</v>
      </c>
      <c r="F359" s="36">
        <v>90</v>
      </c>
      <c r="G359" s="22">
        <v>90</v>
      </c>
      <c r="H359" s="20" t="s">
        <v>0</v>
      </c>
      <c r="I359" s="27">
        <v>102.59</v>
      </c>
      <c r="J359" s="26">
        <v>102.59</v>
      </c>
      <c r="K359" s="47">
        <v>0.2009</v>
      </c>
      <c r="L359" s="26">
        <v>123.2</v>
      </c>
      <c r="M359" s="27">
        <f t="shared" si="90"/>
        <v>11088</v>
      </c>
    </row>
    <row r="360" spans="1:13" x14ac:dyDescent="0.25">
      <c r="A360" s="23" t="s">
        <v>406</v>
      </c>
      <c r="B360" s="34" t="s">
        <v>1047</v>
      </c>
      <c r="C360" s="30"/>
      <c r="D360" s="24"/>
      <c r="E360" s="24"/>
      <c r="F360" s="23"/>
      <c r="G360" s="24"/>
      <c r="H360" s="24"/>
      <c r="I360" s="24"/>
      <c r="J360" s="25"/>
      <c r="K360" s="25"/>
      <c r="L360" s="25"/>
      <c r="M360" s="25">
        <f>SUM(M361:M371)</f>
        <v>83070.350000000006</v>
      </c>
    </row>
    <row r="361" spans="1:13" ht="114.75" x14ac:dyDescent="0.25">
      <c r="A361" s="38" t="s">
        <v>702</v>
      </c>
      <c r="B361" s="37">
        <v>97668</v>
      </c>
      <c r="C361" s="31" t="s">
        <v>762</v>
      </c>
      <c r="D361" s="21" t="s">
        <v>357</v>
      </c>
      <c r="E361" s="35" t="s">
        <v>1048</v>
      </c>
      <c r="F361" s="36">
        <v>125</v>
      </c>
      <c r="G361" s="22">
        <v>125</v>
      </c>
      <c r="H361" s="20" t="s">
        <v>2</v>
      </c>
      <c r="I361" s="27">
        <v>13.97</v>
      </c>
      <c r="J361" s="26">
        <v>13.97</v>
      </c>
      <c r="K361" s="47">
        <v>0.2009</v>
      </c>
      <c r="L361" s="26">
        <v>16.78</v>
      </c>
      <c r="M361" s="27">
        <f t="shared" ref="M361:M384" si="91">ROUND(G361*L361,2)</f>
        <v>2097.5</v>
      </c>
    </row>
    <row r="362" spans="1:13" ht="114.75" x14ac:dyDescent="0.25">
      <c r="A362" s="38" t="s">
        <v>703</v>
      </c>
      <c r="B362" s="37">
        <v>97667</v>
      </c>
      <c r="C362" s="31" t="s">
        <v>762</v>
      </c>
      <c r="D362" s="21" t="s">
        <v>356</v>
      </c>
      <c r="E362" s="35" t="s">
        <v>1049</v>
      </c>
      <c r="F362" s="36">
        <v>325</v>
      </c>
      <c r="G362" s="22">
        <v>325</v>
      </c>
      <c r="H362" s="20" t="s">
        <v>2</v>
      </c>
      <c r="I362" s="27">
        <v>9.82</v>
      </c>
      <c r="J362" s="26">
        <v>9.82</v>
      </c>
      <c r="K362" s="47">
        <v>0.2009</v>
      </c>
      <c r="L362" s="26">
        <v>11.79</v>
      </c>
      <c r="M362" s="27">
        <f t="shared" si="91"/>
        <v>3831.75</v>
      </c>
    </row>
    <row r="363" spans="1:13" ht="38.25" x14ac:dyDescent="0.25">
      <c r="A363" s="38" t="s">
        <v>704</v>
      </c>
      <c r="B363" s="37" t="s">
        <v>208</v>
      </c>
      <c r="C363" s="31" t="s">
        <v>349</v>
      </c>
      <c r="D363" s="21" t="s">
        <v>209</v>
      </c>
      <c r="E363" s="35" t="s">
        <v>1050</v>
      </c>
      <c r="F363" s="36">
        <v>20</v>
      </c>
      <c r="G363" s="22">
        <v>20</v>
      </c>
      <c r="H363" s="20" t="s">
        <v>2</v>
      </c>
      <c r="I363" s="27">
        <v>100.78</v>
      </c>
      <c r="J363" s="26">
        <v>100.78</v>
      </c>
      <c r="K363" s="47">
        <v>0.2009</v>
      </c>
      <c r="L363" s="26">
        <v>121.03</v>
      </c>
      <c r="M363" s="27">
        <f t="shared" si="91"/>
        <v>2420.6</v>
      </c>
    </row>
    <row r="364" spans="1:13" ht="102" x14ac:dyDescent="0.25">
      <c r="A364" s="38" t="s">
        <v>705</v>
      </c>
      <c r="B364" s="37">
        <v>97882</v>
      </c>
      <c r="C364" s="31" t="s">
        <v>762</v>
      </c>
      <c r="D364" s="21" t="s">
        <v>359</v>
      </c>
      <c r="E364" s="35" t="s">
        <v>547</v>
      </c>
      <c r="F364" s="36">
        <v>31</v>
      </c>
      <c r="G364" s="22">
        <v>31</v>
      </c>
      <c r="H364" s="20" t="s">
        <v>0</v>
      </c>
      <c r="I364" s="27">
        <v>246.04</v>
      </c>
      <c r="J364" s="26">
        <v>246.04</v>
      </c>
      <c r="K364" s="47">
        <v>0.2009</v>
      </c>
      <c r="L364" s="26">
        <v>295.47000000000003</v>
      </c>
      <c r="M364" s="27">
        <f t="shared" si="91"/>
        <v>9159.57</v>
      </c>
    </row>
    <row r="365" spans="1:13" ht="51" x14ac:dyDescent="0.25">
      <c r="A365" s="38" t="s">
        <v>706</v>
      </c>
      <c r="B365" s="48" t="s">
        <v>242</v>
      </c>
      <c r="C365" s="31" t="s">
        <v>349</v>
      </c>
      <c r="D365" s="21" t="s">
        <v>243</v>
      </c>
      <c r="E365" s="35" t="s">
        <v>1051</v>
      </c>
      <c r="F365" s="36">
        <v>472</v>
      </c>
      <c r="G365" s="22">
        <v>472</v>
      </c>
      <c r="H365" s="20" t="s">
        <v>2</v>
      </c>
      <c r="I365" s="27">
        <v>18.32</v>
      </c>
      <c r="J365" s="26">
        <v>18.32</v>
      </c>
      <c r="K365" s="47">
        <v>0.2009</v>
      </c>
      <c r="L365" s="26">
        <v>22</v>
      </c>
      <c r="M365" s="27">
        <f t="shared" si="91"/>
        <v>10384</v>
      </c>
    </row>
    <row r="366" spans="1:13" ht="127.5" x14ac:dyDescent="0.25">
      <c r="A366" s="38" t="s">
        <v>1057</v>
      </c>
      <c r="B366" s="37">
        <v>92984</v>
      </c>
      <c r="C366" s="31" t="s">
        <v>762</v>
      </c>
      <c r="D366" s="21" t="s">
        <v>358</v>
      </c>
      <c r="E366" s="35" t="s">
        <v>1052</v>
      </c>
      <c r="F366" s="36">
        <v>1246</v>
      </c>
      <c r="G366" s="22">
        <v>1246</v>
      </c>
      <c r="H366" s="20" t="s">
        <v>2</v>
      </c>
      <c r="I366" s="27">
        <v>30.54</v>
      </c>
      <c r="J366" s="26">
        <v>30.54</v>
      </c>
      <c r="K366" s="47">
        <v>0.2009</v>
      </c>
      <c r="L366" s="26">
        <v>36.68</v>
      </c>
      <c r="M366" s="27">
        <f t="shared" si="91"/>
        <v>45703.28</v>
      </c>
    </row>
    <row r="367" spans="1:13" ht="51" x14ac:dyDescent="0.25">
      <c r="A367" s="38" t="s">
        <v>707</v>
      </c>
      <c r="B367" s="37" t="s">
        <v>210</v>
      </c>
      <c r="C367" s="31" t="s">
        <v>349</v>
      </c>
      <c r="D367" s="21" t="s">
        <v>211</v>
      </c>
      <c r="E367" s="35" t="s">
        <v>1053</v>
      </c>
      <c r="F367" s="36">
        <v>176</v>
      </c>
      <c r="G367" s="22">
        <v>176</v>
      </c>
      <c r="H367" s="20" t="s">
        <v>2</v>
      </c>
      <c r="I367" s="27">
        <v>19.12</v>
      </c>
      <c r="J367" s="26">
        <v>19.12</v>
      </c>
      <c r="K367" s="47">
        <v>0.2009</v>
      </c>
      <c r="L367" s="26">
        <v>22.96</v>
      </c>
      <c r="M367" s="27">
        <f t="shared" si="91"/>
        <v>4040.96</v>
      </c>
    </row>
    <row r="368" spans="1:13" ht="89.25" x14ac:dyDescent="0.25">
      <c r="A368" s="38" t="s">
        <v>708</v>
      </c>
      <c r="B368" s="37" t="s">
        <v>216</v>
      </c>
      <c r="C368" s="31" t="s">
        <v>349</v>
      </c>
      <c r="D368" s="21" t="s">
        <v>217</v>
      </c>
      <c r="E368" s="35" t="s">
        <v>1054</v>
      </c>
      <c r="F368" s="36">
        <v>627</v>
      </c>
      <c r="G368" s="22">
        <v>627</v>
      </c>
      <c r="H368" s="20" t="s">
        <v>2</v>
      </c>
      <c r="I368" s="27">
        <v>4.74</v>
      </c>
      <c r="J368" s="26">
        <v>4.74</v>
      </c>
      <c r="K368" s="47">
        <v>0.2009</v>
      </c>
      <c r="L368" s="26">
        <v>5.69</v>
      </c>
      <c r="M368" s="27">
        <f t="shared" si="91"/>
        <v>3567.63</v>
      </c>
    </row>
    <row r="369" spans="1:13" ht="51" x14ac:dyDescent="0.25">
      <c r="A369" s="38" t="s">
        <v>709</v>
      </c>
      <c r="B369" s="37">
        <v>406</v>
      </c>
      <c r="C369" s="31" t="s">
        <v>382</v>
      </c>
      <c r="D369" s="21" t="s">
        <v>754</v>
      </c>
      <c r="E369" s="35" t="s">
        <v>1055</v>
      </c>
      <c r="F369" s="36">
        <v>1</v>
      </c>
      <c r="G369" s="22">
        <v>1</v>
      </c>
      <c r="H369" s="20" t="s">
        <v>0</v>
      </c>
      <c r="I369" s="27">
        <v>83.4</v>
      </c>
      <c r="J369" s="26">
        <v>83.4</v>
      </c>
      <c r="K369" s="47">
        <v>0.2009</v>
      </c>
      <c r="L369" s="26">
        <v>100.16</v>
      </c>
      <c r="M369" s="27">
        <f t="shared" si="91"/>
        <v>100.16</v>
      </c>
    </row>
    <row r="370" spans="1:13" ht="38.25" x14ac:dyDescent="0.25">
      <c r="A370" s="38" t="s">
        <v>710</v>
      </c>
      <c r="B370" s="37" t="s">
        <v>61</v>
      </c>
      <c r="C370" s="31" t="s">
        <v>349</v>
      </c>
      <c r="D370" s="21" t="s">
        <v>62</v>
      </c>
      <c r="E370" s="35" t="s">
        <v>1056</v>
      </c>
      <c r="F370" s="36">
        <v>45</v>
      </c>
      <c r="G370" s="22">
        <v>45</v>
      </c>
      <c r="H370" s="20" t="s">
        <v>3</v>
      </c>
      <c r="I370" s="27">
        <v>11.47</v>
      </c>
      <c r="J370" s="26">
        <v>11.47</v>
      </c>
      <c r="K370" s="47">
        <v>0.2009</v>
      </c>
      <c r="L370" s="26">
        <v>13.77</v>
      </c>
      <c r="M370" s="27">
        <f t="shared" si="91"/>
        <v>619.65</v>
      </c>
    </row>
    <row r="371" spans="1:13" ht="38.25" x14ac:dyDescent="0.25">
      <c r="A371" s="38" t="s">
        <v>711</v>
      </c>
      <c r="B371" s="37" t="s">
        <v>55</v>
      </c>
      <c r="C371" s="31" t="s">
        <v>349</v>
      </c>
      <c r="D371" s="21" t="s">
        <v>56</v>
      </c>
      <c r="E371" s="35" t="s">
        <v>1056</v>
      </c>
      <c r="F371" s="36">
        <v>45</v>
      </c>
      <c r="G371" s="22">
        <v>45</v>
      </c>
      <c r="H371" s="20" t="s">
        <v>3</v>
      </c>
      <c r="I371" s="27">
        <v>21.19</v>
      </c>
      <c r="J371" s="26">
        <v>21.19</v>
      </c>
      <c r="K371" s="47">
        <v>0.2009</v>
      </c>
      <c r="L371" s="26">
        <v>25.45</v>
      </c>
      <c r="M371" s="27">
        <f t="shared" si="91"/>
        <v>1145.25</v>
      </c>
    </row>
    <row r="372" spans="1:13" x14ac:dyDescent="0.25">
      <c r="A372" s="23" t="s">
        <v>1019</v>
      </c>
      <c r="B372" s="34" t="s">
        <v>1058</v>
      </c>
      <c r="C372" s="30"/>
      <c r="D372" s="24"/>
      <c r="E372" s="24"/>
      <c r="F372" s="23"/>
      <c r="G372" s="24"/>
      <c r="H372" s="24"/>
      <c r="I372" s="24"/>
      <c r="J372" s="25"/>
      <c r="K372" s="25"/>
      <c r="L372" s="25"/>
      <c r="M372" s="25">
        <f>SUM(M373:M399)</f>
        <v>7515.3099999999977</v>
      </c>
    </row>
    <row r="373" spans="1:13" ht="114.75" x14ac:dyDescent="0.25">
      <c r="A373" s="38" t="s">
        <v>1020</v>
      </c>
      <c r="B373" s="37">
        <v>101508</v>
      </c>
      <c r="C373" s="31" t="s">
        <v>762</v>
      </c>
      <c r="D373" s="21" t="s">
        <v>360</v>
      </c>
      <c r="E373" s="35" t="s">
        <v>1059</v>
      </c>
      <c r="F373" s="36">
        <v>1</v>
      </c>
      <c r="G373" s="22">
        <v>1</v>
      </c>
      <c r="H373" s="20" t="s">
        <v>0</v>
      </c>
      <c r="I373" s="27">
        <v>2677.97</v>
      </c>
      <c r="J373" s="26">
        <v>2677.97</v>
      </c>
      <c r="K373" s="47">
        <v>0.2009</v>
      </c>
      <c r="L373" s="26">
        <v>3215.97</v>
      </c>
      <c r="M373" s="27">
        <f t="shared" si="91"/>
        <v>3215.97</v>
      </c>
    </row>
    <row r="374" spans="1:13" ht="51" x14ac:dyDescent="0.25">
      <c r="A374" s="38" t="s">
        <v>1079</v>
      </c>
      <c r="B374" s="37" t="s">
        <v>204</v>
      </c>
      <c r="C374" s="31" t="s">
        <v>349</v>
      </c>
      <c r="D374" s="21" t="s">
        <v>205</v>
      </c>
      <c r="E374" s="35" t="s">
        <v>1059</v>
      </c>
      <c r="F374" s="36">
        <v>3</v>
      </c>
      <c r="G374" s="22">
        <v>3</v>
      </c>
      <c r="H374" s="20" t="s">
        <v>0</v>
      </c>
      <c r="I374" s="27">
        <v>77.64</v>
      </c>
      <c r="J374" s="26">
        <v>77.64</v>
      </c>
      <c r="K374" s="47">
        <v>0.2009</v>
      </c>
      <c r="L374" s="26">
        <v>93.24</v>
      </c>
      <c r="M374" s="27">
        <f t="shared" si="91"/>
        <v>279.72000000000003</v>
      </c>
    </row>
    <row r="375" spans="1:13" ht="38.25" x14ac:dyDescent="0.25">
      <c r="A375" s="38" t="s">
        <v>1080</v>
      </c>
      <c r="B375" s="37" t="s">
        <v>437</v>
      </c>
      <c r="C375" s="31" t="s">
        <v>423</v>
      </c>
      <c r="D375" s="21" t="s">
        <v>436</v>
      </c>
      <c r="E375" s="35" t="s">
        <v>1060</v>
      </c>
      <c r="F375" s="36">
        <v>1</v>
      </c>
      <c r="G375" s="22">
        <v>1</v>
      </c>
      <c r="H375" s="20" t="s">
        <v>0</v>
      </c>
      <c r="I375" s="27">
        <v>152.24</v>
      </c>
      <c r="J375" s="26">
        <v>152.24</v>
      </c>
      <c r="K375" s="47">
        <v>0.2009</v>
      </c>
      <c r="L375" s="26">
        <v>182.83</v>
      </c>
      <c r="M375" s="27">
        <f t="shared" si="91"/>
        <v>182.83</v>
      </c>
    </row>
    <row r="376" spans="1:13" ht="63.75" x14ac:dyDescent="0.25">
      <c r="A376" s="38" t="s">
        <v>1081</v>
      </c>
      <c r="B376" s="37">
        <v>41195</v>
      </c>
      <c r="C376" s="31" t="s">
        <v>382</v>
      </c>
      <c r="D376" s="21" t="s">
        <v>755</v>
      </c>
      <c r="E376" s="35" t="s">
        <v>1059</v>
      </c>
      <c r="F376" s="36">
        <v>1</v>
      </c>
      <c r="G376" s="22">
        <v>1</v>
      </c>
      <c r="H376" s="20" t="s">
        <v>0</v>
      </c>
      <c r="I376" s="27">
        <v>502.61</v>
      </c>
      <c r="J376" s="26">
        <v>502.61</v>
      </c>
      <c r="K376" s="47">
        <v>0.2009</v>
      </c>
      <c r="L376" s="26">
        <v>603.58000000000004</v>
      </c>
      <c r="M376" s="27">
        <f t="shared" si="91"/>
        <v>603.58000000000004</v>
      </c>
    </row>
    <row r="377" spans="1:13" ht="25.5" x14ac:dyDescent="0.25">
      <c r="A377" s="38" t="s">
        <v>1082</v>
      </c>
      <c r="B377" s="37" t="s">
        <v>277</v>
      </c>
      <c r="C377" s="31" t="s">
        <v>349</v>
      </c>
      <c r="D377" s="21" t="s">
        <v>278</v>
      </c>
      <c r="E377" s="35" t="s">
        <v>1061</v>
      </c>
      <c r="F377" s="36">
        <v>3</v>
      </c>
      <c r="G377" s="22">
        <v>3</v>
      </c>
      <c r="H377" s="20" t="s">
        <v>0</v>
      </c>
      <c r="I377" s="27">
        <v>25.83</v>
      </c>
      <c r="J377" s="26">
        <v>25.83</v>
      </c>
      <c r="K377" s="47">
        <v>0.2009</v>
      </c>
      <c r="L377" s="26">
        <v>31.02</v>
      </c>
      <c r="M377" s="27">
        <f t="shared" si="91"/>
        <v>93.06</v>
      </c>
    </row>
    <row r="378" spans="1:13" ht="25.5" x14ac:dyDescent="0.25">
      <c r="A378" s="38" t="s">
        <v>1083</v>
      </c>
      <c r="B378" s="37" t="s">
        <v>281</v>
      </c>
      <c r="C378" s="31" t="s">
        <v>349</v>
      </c>
      <c r="D378" s="21" t="s">
        <v>410</v>
      </c>
      <c r="E378" s="35" t="s">
        <v>1062</v>
      </c>
      <c r="F378" s="36">
        <v>3</v>
      </c>
      <c r="G378" s="22">
        <v>3</v>
      </c>
      <c r="H378" s="20" t="s">
        <v>0</v>
      </c>
      <c r="I378" s="27">
        <v>207.59</v>
      </c>
      <c r="J378" s="26">
        <v>207.59</v>
      </c>
      <c r="K378" s="47">
        <v>0.2009</v>
      </c>
      <c r="L378" s="26">
        <v>249.29</v>
      </c>
      <c r="M378" s="27">
        <f t="shared" si="91"/>
        <v>747.87</v>
      </c>
    </row>
    <row r="379" spans="1:13" ht="38.25" x14ac:dyDescent="0.25">
      <c r="A379" s="38" t="s">
        <v>1084</v>
      </c>
      <c r="B379" s="37" t="s">
        <v>220</v>
      </c>
      <c r="C379" s="31" t="s">
        <v>349</v>
      </c>
      <c r="D379" s="21" t="s">
        <v>221</v>
      </c>
      <c r="E379" s="35" t="s">
        <v>1063</v>
      </c>
      <c r="F379" s="36">
        <v>7.5</v>
      </c>
      <c r="G379" s="22">
        <v>7.5</v>
      </c>
      <c r="H379" s="20" t="s">
        <v>2</v>
      </c>
      <c r="I379" s="27">
        <v>60.01</v>
      </c>
      <c r="J379" s="26">
        <v>60.01</v>
      </c>
      <c r="K379" s="47">
        <v>0.2009</v>
      </c>
      <c r="L379" s="26">
        <v>72.069999999999993</v>
      </c>
      <c r="M379" s="27">
        <f t="shared" si="91"/>
        <v>540.53</v>
      </c>
    </row>
    <row r="380" spans="1:13" ht="51" x14ac:dyDescent="0.25">
      <c r="A380" s="38" t="s">
        <v>1085</v>
      </c>
      <c r="B380" s="37" t="s">
        <v>282</v>
      </c>
      <c r="C380" s="31" t="s">
        <v>349</v>
      </c>
      <c r="D380" s="21" t="s">
        <v>283</v>
      </c>
      <c r="E380" s="35" t="s">
        <v>1064</v>
      </c>
      <c r="F380" s="36">
        <v>3</v>
      </c>
      <c r="G380" s="22">
        <v>3</v>
      </c>
      <c r="H380" s="20" t="s">
        <v>0</v>
      </c>
      <c r="I380" s="27">
        <v>31.36</v>
      </c>
      <c r="J380" s="26">
        <v>31.36</v>
      </c>
      <c r="K380" s="47">
        <v>0.2009</v>
      </c>
      <c r="L380" s="26">
        <v>37.659999999999997</v>
      </c>
      <c r="M380" s="27">
        <f t="shared" si="91"/>
        <v>112.98</v>
      </c>
    </row>
    <row r="381" spans="1:13" ht="38.25" x14ac:dyDescent="0.25">
      <c r="A381" s="38" t="s">
        <v>1086</v>
      </c>
      <c r="B381" s="37" t="s">
        <v>224</v>
      </c>
      <c r="C381" s="31" t="s">
        <v>349</v>
      </c>
      <c r="D381" s="21" t="s">
        <v>225</v>
      </c>
      <c r="E381" s="35" t="s">
        <v>1065</v>
      </c>
      <c r="F381" s="36">
        <v>2</v>
      </c>
      <c r="G381" s="22">
        <v>2</v>
      </c>
      <c r="H381" s="20" t="s">
        <v>0</v>
      </c>
      <c r="I381" s="27">
        <v>18.71</v>
      </c>
      <c r="J381" s="26">
        <v>18.71</v>
      </c>
      <c r="K381" s="47">
        <v>0.2009</v>
      </c>
      <c r="L381" s="26">
        <v>22.47</v>
      </c>
      <c r="M381" s="27">
        <f t="shared" si="91"/>
        <v>44.94</v>
      </c>
    </row>
    <row r="382" spans="1:13" ht="38.25" x14ac:dyDescent="0.25">
      <c r="A382" s="38" t="s">
        <v>114</v>
      </c>
      <c r="B382" s="37" t="s">
        <v>240</v>
      </c>
      <c r="C382" s="31" t="s">
        <v>349</v>
      </c>
      <c r="D382" s="21" t="s">
        <v>241</v>
      </c>
      <c r="E382" s="35" t="s">
        <v>1066</v>
      </c>
      <c r="F382" s="36">
        <v>1.5</v>
      </c>
      <c r="G382" s="22">
        <v>1.5</v>
      </c>
      <c r="H382" s="20" t="s">
        <v>2</v>
      </c>
      <c r="I382" s="27">
        <v>6.7</v>
      </c>
      <c r="J382" s="26">
        <v>6.7</v>
      </c>
      <c r="K382" s="47">
        <v>0.2009</v>
      </c>
      <c r="L382" s="26">
        <v>8.0500000000000007</v>
      </c>
      <c r="M382" s="27">
        <f t="shared" si="91"/>
        <v>12.08</v>
      </c>
    </row>
    <row r="383" spans="1:13" ht="25.5" x14ac:dyDescent="0.25">
      <c r="A383" s="38" t="s">
        <v>1087</v>
      </c>
      <c r="B383" s="37" t="s">
        <v>148</v>
      </c>
      <c r="C383" s="31" t="s">
        <v>349</v>
      </c>
      <c r="D383" s="21" t="s">
        <v>149</v>
      </c>
      <c r="E383" s="35" t="s">
        <v>1065</v>
      </c>
      <c r="F383" s="36">
        <v>0.55000000000000004</v>
      </c>
      <c r="G383" s="22">
        <v>0.55000000000000004</v>
      </c>
      <c r="H383" s="20" t="s">
        <v>1</v>
      </c>
      <c r="I383" s="27">
        <v>957.52</v>
      </c>
      <c r="J383" s="26">
        <v>957.52</v>
      </c>
      <c r="K383" s="47">
        <v>0.2009</v>
      </c>
      <c r="L383" s="26">
        <v>1149.8900000000001</v>
      </c>
      <c r="M383" s="27">
        <f t="shared" si="91"/>
        <v>632.44000000000005</v>
      </c>
    </row>
    <row r="384" spans="1:13" ht="38.25" x14ac:dyDescent="0.25">
      <c r="A384" s="38" t="s">
        <v>115</v>
      </c>
      <c r="B384" s="37" t="s">
        <v>181</v>
      </c>
      <c r="C384" s="31" t="s">
        <v>349</v>
      </c>
      <c r="D384" s="21" t="s">
        <v>1234</v>
      </c>
      <c r="E384" s="35" t="s">
        <v>1065</v>
      </c>
      <c r="F384" s="36">
        <v>0.55000000000000004</v>
      </c>
      <c r="G384" s="22">
        <v>0.55000000000000004</v>
      </c>
      <c r="H384" s="20" t="s">
        <v>1</v>
      </c>
      <c r="I384" s="27">
        <v>51.9</v>
      </c>
      <c r="J384" s="26">
        <v>51.9</v>
      </c>
      <c r="K384" s="47">
        <v>0.2009</v>
      </c>
      <c r="L384" s="26">
        <v>62.33</v>
      </c>
      <c r="M384" s="27">
        <f t="shared" si="91"/>
        <v>34.28</v>
      </c>
    </row>
    <row r="385" spans="1:13" ht="38.25" x14ac:dyDescent="0.25">
      <c r="A385" s="38" t="s">
        <v>116</v>
      </c>
      <c r="B385" s="37" t="s">
        <v>158</v>
      </c>
      <c r="C385" s="31" t="s">
        <v>349</v>
      </c>
      <c r="D385" s="21" t="s">
        <v>159</v>
      </c>
      <c r="E385" s="35" t="s">
        <v>1065</v>
      </c>
      <c r="F385" s="36">
        <v>2</v>
      </c>
      <c r="G385" s="22">
        <v>2</v>
      </c>
      <c r="H385" s="20" t="s">
        <v>0</v>
      </c>
      <c r="I385" s="27">
        <v>48.15</v>
      </c>
      <c r="J385" s="26">
        <v>48.15</v>
      </c>
      <c r="K385" s="47">
        <v>0.2009</v>
      </c>
      <c r="L385" s="26">
        <v>57.82</v>
      </c>
      <c r="M385" s="27">
        <f t="shared" ref="M385:M403" si="92">ROUND(G385*L385,2)</f>
        <v>115.64</v>
      </c>
    </row>
    <row r="386" spans="1:13" ht="38.25" x14ac:dyDescent="0.25">
      <c r="A386" s="38" t="s">
        <v>1088</v>
      </c>
      <c r="B386" s="37" t="s">
        <v>99</v>
      </c>
      <c r="C386" s="31" t="s">
        <v>349</v>
      </c>
      <c r="D386" s="21" t="s">
        <v>100</v>
      </c>
      <c r="E386" s="35" t="s">
        <v>1067</v>
      </c>
      <c r="F386" s="36">
        <v>2</v>
      </c>
      <c r="G386" s="22">
        <v>2</v>
      </c>
      <c r="H386" s="20" t="s">
        <v>2</v>
      </c>
      <c r="I386" s="27">
        <v>71.88</v>
      </c>
      <c r="J386" s="26">
        <v>71.88</v>
      </c>
      <c r="K386" s="47">
        <v>0.2009</v>
      </c>
      <c r="L386" s="26">
        <v>86.32</v>
      </c>
      <c r="M386" s="27">
        <f t="shared" si="92"/>
        <v>172.64</v>
      </c>
    </row>
    <row r="387" spans="1:13" ht="38.25" x14ac:dyDescent="0.25">
      <c r="A387" s="38" t="s">
        <v>1089</v>
      </c>
      <c r="B387" s="37" t="s">
        <v>110</v>
      </c>
      <c r="C387" s="31" t="s">
        <v>349</v>
      </c>
      <c r="D387" s="21" t="s">
        <v>111</v>
      </c>
      <c r="E387" s="35" t="s">
        <v>1068</v>
      </c>
      <c r="F387" s="36">
        <v>0.03</v>
      </c>
      <c r="G387" s="22">
        <v>0.03</v>
      </c>
      <c r="H387" s="20" t="s">
        <v>3</v>
      </c>
      <c r="I387" s="27">
        <v>1916.13</v>
      </c>
      <c r="J387" s="26">
        <v>1916.13</v>
      </c>
      <c r="K387" s="47">
        <v>0.2009</v>
      </c>
      <c r="L387" s="26">
        <v>2301.08</v>
      </c>
      <c r="M387" s="27">
        <f t="shared" si="92"/>
        <v>69.03</v>
      </c>
    </row>
    <row r="388" spans="1:13" ht="38.25" x14ac:dyDescent="0.25">
      <c r="A388" s="38" t="s">
        <v>117</v>
      </c>
      <c r="B388" s="37" t="s">
        <v>49</v>
      </c>
      <c r="C388" s="31" t="s">
        <v>349</v>
      </c>
      <c r="D388" s="21" t="s">
        <v>50</v>
      </c>
      <c r="E388" s="35"/>
      <c r="F388" s="36">
        <v>1</v>
      </c>
      <c r="G388" s="22">
        <v>1</v>
      </c>
      <c r="H388" s="20" t="s">
        <v>3</v>
      </c>
      <c r="I388" s="27">
        <v>56.78</v>
      </c>
      <c r="J388" s="26">
        <v>56.78</v>
      </c>
      <c r="K388" s="47">
        <v>0.2009</v>
      </c>
      <c r="L388" s="26">
        <v>68.19</v>
      </c>
      <c r="M388" s="27">
        <f t="shared" si="92"/>
        <v>68.19</v>
      </c>
    </row>
    <row r="389" spans="1:13" ht="38.25" x14ac:dyDescent="0.25">
      <c r="A389" s="38" t="s">
        <v>1090</v>
      </c>
      <c r="B389" s="37" t="s">
        <v>94</v>
      </c>
      <c r="C389" s="31" t="s">
        <v>349</v>
      </c>
      <c r="D389" s="21" t="s">
        <v>95</v>
      </c>
      <c r="E389" s="35" t="s">
        <v>1069</v>
      </c>
      <c r="F389" s="36">
        <v>0.01</v>
      </c>
      <c r="G389" s="22">
        <v>0.01</v>
      </c>
      <c r="H389" s="20" t="s">
        <v>3</v>
      </c>
      <c r="I389" s="27">
        <v>214.95</v>
      </c>
      <c r="J389" s="26">
        <v>214.95</v>
      </c>
      <c r="K389" s="47">
        <v>0.2009</v>
      </c>
      <c r="L389" s="26">
        <v>258.13</v>
      </c>
      <c r="M389" s="27">
        <f t="shared" si="92"/>
        <v>2.58</v>
      </c>
    </row>
    <row r="390" spans="1:13" ht="51" x14ac:dyDescent="0.25">
      <c r="A390" s="38" t="s">
        <v>1091</v>
      </c>
      <c r="B390" s="37" t="s">
        <v>174</v>
      </c>
      <c r="C390" s="31" t="s">
        <v>349</v>
      </c>
      <c r="D390" s="21" t="s">
        <v>175</v>
      </c>
      <c r="E390" s="35" t="s">
        <v>1070</v>
      </c>
      <c r="F390" s="36">
        <v>0.42</v>
      </c>
      <c r="G390" s="22">
        <v>0.42</v>
      </c>
      <c r="H390" s="20" t="s">
        <v>1</v>
      </c>
      <c r="I390" s="27">
        <v>19.920000000000002</v>
      </c>
      <c r="J390" s="26">
        <v>19.920000000000002</v>
      </c>
      <c r="K390" s="47">
        <v>0.2009</v>
      </c>
      <c r="L390" s="26">
        <v>23.92</v>
      </c>
      <c r="M390" s="27">
        <f t="shared" si="92"/>
        <v>10.050000000000001</v>
      </c>
    </row>
    <row r="391" spans="1:13" ht="76.5" x14ac:dyDescent="0.25">
      <c r="A391" s="38" t="s">
        <v>1092</v>
      </c>
      <c r="B391" s="37" t="s">
        <v>35</v>
      </c>
      <c r="C391" s="31" t="s">
        <v>349</v>
      </c>
      <c r="D391" s="21" t="s">
        <v>36</v>
      </c>
      <c r="E391" s="35" t="s">
        <v>1071</v>
      </c>
      <c r="F391" s="36">
        <v>0.12</v>
      </c>
      <c r="G391" s="22">
        <v>0.12</v>
      </c>
      <c r="H391" s="20" t="s">
        <v>3</v>
      </c>
      <c r="I391" s="27">
        <v>111.46</v>
      </c>
      <c r="J391" s="26">
        <v>111.46</v>
      </c>
      <c r="K391" s="47">
        <v>0.2009</v>
      </c>
      <c r="L391" s="26">
        <v>133.85</v>
      </c>
      <c r="M391" s="27">
        <f t="shared" si="92"/>
        <v>16.059999999999999</v>
      </c>
    </row>
    <row r="392" spans="1:13" ht="38.25" x14ac:dyDescent="0.25">
      <c r="A392" s="38" t="s">
        <v>118</v>
      </c>
      <c r="B392" s="37" t="s">
        <v>55</v>
      </c>
      <c r="C392" s="31" t="s">
        <v>349</v>
      </c>
      <c r="D392" s="21" t="s">
        <v>56</v>
      </c>
      <c r="E392" s="35" t="s">
        <v>1072</v>
      </c>
      <c r="F392" s="36">
        <v>1</v>
      </c>
      <c r="G392" s="22">
        <v>1</v>
      </c>
      <c r="H392" s="20" t="s">
        <v>3</v>
      </c>
      <c r="I392" s="27">
        <v>21.19</v>
      </c>
      <c r="J392" s="26">
        <v>21.19</v>
      </c>
      <c r="K392" s="47">
        <v>0.2009</v>
      </c>
      <c r="L392" s="26">
        <v>25.45</v>
      </c>
      <c r="M392" s="27">
        <f t="shared" si="92"/>
        <v>25.45</v>
      </c>
    </row>
    <row r="393" spans="1:13" ht="38.25" x14ac:dyDescent="0.25">
      <c r="A393" s="38" t="s">
        <v>1093</v>
      </c>
      <c r="B393" s="37" t="s">
        <v>108</v>
      </c>
      <c r="C393" s="31" t="s">
        <v>349</v>
      </c>
      <c r="D393" s="21" t="s">
        <v>412</v>
      </c>
      <c r="E393" s="35" t="s">
        <v>1073</v>
      </c>
      <c r="F393" s="36">
        <v>1.1200000000000001</v>
      </c>
      <c r="G393" s="22">
        <v>1.1200000000000001</v>
      </c>
      <c r="H393" s="20" t="s">
        <v>1</v>
      </c>
      <c r="I393" s="27">
        <v>100.89</v>
      </c>
      <c r="J393" s="26">
        <v>100.89</v>
      </c>
      <c r="K393" s="47">
        <v>0.2009</v>
      </c>
      <c r="L393" s="26">
        <v>121.16</v>
      </c>
      <c r="M393" s="27">
        <f t="shared" si="92"/>
        <v>135.69999999999999</v>
      </c>
    </row>
    <row r="394" spans="1:13" x14ac:dyDescent="0.25">
      <c r="A394" s="38" t="s">
        <v>1094</v>
      </c>
      <c r="B394" s="37" t="s">
        <v>125</v>
      </c>
      <c r="C394" s="31" t="s">
        <v>349</v>
      </c>
      <c r="D394" s="21" t="s">
        <v>126</v>
      </c>
      <c r="E394" s="35" t="s">
        <v>1074</v>
      </c>
      <c r="F394" s="36">
        <v>2.2400000000000002</v>
      </c>
      <c r="G394" s="22">
        <v>2.2400000000000002</v>
      </c>
      <c r="H394" s="20" t="s">
        <v>1</v>
      </c>
      <c r="I394" s="27">
        <v>7.64</v>
      </c>
      <c r="J394" s="26">
        <v>7.64</v>
      </c>
      <c r="K394" s="47">
        <v>0.2009</v>
      </c>
      <c r="L394" s="26">
        <v>9.17</v>
      </c>
      <c r="M394" s="27">
        <f t="shared" si="92"/>
        <v>20.54</v>
      </c>
    </row>
    <row r="395" spans="1:13" ht="25.5" x14ac:dyDescent="0.25">
      <c r="A395" s="38" t="s">
        <v>1095</v>
      </c>
      <c r="B395" s="37" t="s">
        <v>129</v>
      </c>
      <c r="C395" s="31" t="s">
        <v>349</v>
      </c>
      <c r="D395" s="21" t="s">
        <v>130</v>
      </c>
      <c r="E395" s="35" t="s">
        <v>562</v>
      </c>
      <c r="F395" s="36">
        <v>2.2400000000000002</v>
      </c>
      <c r="G395" s="22">
        <v>2.2400000000000002</v>
      </c>
      <c r="H395" s="20" t="s">
        <v>1</v>
      </c>
      <c r="I395" s="27">
        <v>30.1</v>
      </c>
      <c r="J395" s="26">
        <v>30.1</v>
      </c>
      <c r="K395" s="47">
        <v>0.2009</v>
      </c>
      <c r="L395" s="26">
        <v>36.15</v>
      </c>
      <c r="M395" s="27">
        <f t="shared" si="92"/>
        <v>80.98</v>
      </c>
    </row>
    <row r="396" spans="1:13" ht="25.5" x14ac:dyDescent="0.25">
      <c r="A396" s="38" t="s">
        <v>1096</v>
      </c>
      <c r="B396" s="37" t="s">
        <v>179</v>
      </c>
      <c r="C396" s="31" t="s">
        <v>349</v>
      </c>
      <c r="D396" s="21" t="s">
        <v>180</v>
      </c>
      <c r="E396" s="35" t="s">
        <v>1075</v>
      </c>
      <c r="F396" s="36">
        <v>2.2400000000000002</v>
      </c>
      <c r="G396" s="22">
        <v>2.2400000000000002</v>
      </c>
      <c r="H396" s="20" t="s">
        <v>1</v>
      </c>
      <c r="I396" s="27">
        <v>35.78</v>
      </c>
      <c r="J396" s="26">
        <v>35.78</v>
      </c>
      <c r="K396" s="47">
        <v>0.2009</v>
      </c>
      <c r="L396" s="26">
        <v>42.97</v>
      </c>
      <c r="M396" s="27">
        <f t="shared" si="92"/>
        <v>96.25</v>
      </c>
    </row>
    <row r="397" spans="1:13" ht="89.25" x14ac:dyDescent="0.25">
      <c r="A397" s="38" t="s">
        <v>1097</v>
      </c>
      <c r="B397" s="37">
        <v>93205</v>
      </c>
      <c r="C397" s="31" t="s">
        <v>762</v>
      </c>
      <c r="D397" s="21" t="s">
        <v>420</v>
      </c>
      <c r="E397" s="35" t="s">
        <v>1076</v>
      </c>
      <c r="F397" s="36">
        <v>0.7</v>
      </c>
      <c r="G397" s="22">
        <v>0.7</v>
      </c>
      <c r="H397" s="20" t="s">
        <v>2</v>
      </c>
      <c r="I397" s="27">
        <v>70.84</v>
      </c>
      <c r="J397" s="26">
        <v>70.84</v>
      </c>
      <c r="K397" s="47">
        <v>0.2009</v>
      </c>
      <c r="L397" s="26">
        <v>85.07</v>
      </c>
      <c r="M397" s="27">
        <f t="shared" si="92"/>
        <v>59.55</v>
      </c>
    </row>
    <row r="398" spans="1:13" ht="38.25" x14ac:dyDescent="0.25">
      <c r="A398" s="38" t="s">
        <v>1098</v>
      </c>
      <c r="B398" s="37" t="s">
        <v>119</v>
      </c>
      <c r="C398" s="31" t="s">
        <v>349</v>
      </c>
      <c r="D398" s="21" t="s">
        <v>120</v>
      </c>
      <c r="E398" s="35" t="s">
        <v>1077</v>
      </c>
      <c r="F398" s="36">
        <v>0.7</v>
      </c>
      <c r="G398" s="22">
        <v>0.7</v>
      </c>
      <c r="H398" s="20" t="s">
        <v>2</v>
      </c>
      <c r="I398" s="27">
        <v>105.48</v>
      </c>
      <c r="J398" s="26">
        <v>105.48</v>
      </c>
      <c r="K398" s="47">
        <v>0.2009</v>
      </c>
      <c r="L398" s="26">
        <v>126.67</v>
      </c>
      <c r="M398" s="27">
        <f t="shared" si="92"/>
        <v>88.67</v>
      </c>
    </row>
    <row r="399" spans="1:13" ht="114.75" x14ac:dyDescent="0.25">
      <c r="A399" s="38" t="s">
        <v>1099</v>
      </c>
      <c r="B399" s="37">
        <v>97668</v>
      </c>
      <c r="C399" s="31" t="s">
        <v>762</v>
      </c>
      <c r="D399" s="21" t="s">
        <v>357</v>
      </c>
      <c r="E399" s="35" t="s">
        <v>1078</v>
      </c>
      <c r="F399" s="36">
        <v>3.2</v>
      </c>
      <c r="G399" s="22">
        <v>3.2</v>
      </c>
      <c r="H399" s="20" t="s">
        <v>2</v>
      </c>
      <c r="I399" s="27">
        <v>13.97</v>
      </c>
      <c r="J399" s="26">
        <v>13.97</v>
      </c>
      <c r="K399" s="47">
        <v>0.2009</v>
      </c>
      <c r="L399" s="26">
        <v>16.78</v>
      </c>
      <c r="M399" s="27">
        <f t="shared" si="92"/>
        <v>53.7</v>
      </c>
    </row>
    <row r="400" spans="1:13" x14ac:dyDescent="0.25">
      <c r="A400" s="23" t="s">
        <v>1100</v>
      </c>
      <c r="B400" s="34" t="s">
        <v>1101</v>
      </c>
      <c r="C400" s="30"/>
      <c r="D400" s="24"/>
      <c r="E400" s="24"/>
      <c r="F400" s="23"/>
      <c r="G400" s="24"/>
      <c r="H400" s="24"/>
      <c r="I400" s="24"/>
      <c r="J400" s="25"/>
      <c r="K400" s="25"/>
      <c r="L400" s="25"/>
      <c r="M400" s="25">
        <f>SUM(M401:M417)</f>
        <v>4222.1299999999992</v>
      </c>
    </row>
    <row r="401" spans="1:13" ht="140.25" x14ac:dyDescent="0.25">
      <c r="A401" s="38" t="s">
        <v>424</v>
      </c>
      <c r="B401" s="37">
        <v>101878</v>
      </c>
      <c r="C401" s="31" t="s">
        <v>762</v>
      </c>
      <c r="D401" s="21" t="s">
        <v>1273</v>
      </c>
      <c r="E401" s="35" t="s">
        <v>1059</v>
      </c>
      <c r="F401" s="36">
        <v>1</v>
      </c>
      <c r="G401" s="22">
        <v>1</v>
      </c>
      <c r="H401" s="20" t="s">
        <v>0</v>
      </c>
      <c r="I401" s="27">
        <v>411.74</v>
      </c>
      <c r="J401" s="26">
        <v>411.74</v>
      </c>
      <c r="K401" s="47">
        <v>0.2009</v>
      </c>
      <c r="L401" s="26">
        <v>494.46</v>
      </c>
      <c r="M401" s="27">
        <f t="shared" si="92"/>
        <v>494.46</v>
      </c>
    </row>
    <row r="402" spans="1:13" ht="25.5" x14ac:dyDescent="0.25">
      <c r="A402" s="38" t="s">
        <v>1113</v>
      </c>
      <c r="B402" s="37" t="s">
        <v>440</v>
      </c>
      <c r="C402" s="31" t="s">
        <v>423</v>
      </c>
      <c r="D402" s="21" t="s">
        <v>441</v>
      </c>
      <c r="E402" s="35" t="s">
        <v>1102</v>
      </c>
      <c r="F402" s="36">
        <v>2</v>
      </c>
      <c r="G402" s="22">
        <v>2</v>
      </c>
      <c r="H402" s="20" t="s">
        <v>0</v>
      </c>
      <c r="I402" s="27">
        <v>42.13</v>
      </c>
      <c r="J402" s="26">
        <v>42.13</v>
      </c>
      <c r="K402" s="47">
        <v>0.2009</v>
      </c>
      <c r="L402" s="26">
        <v>50.59</v>
      </c>
      <c r="M402" s="27">
        <f t="shared" si="92"/>
        <v>101.18</v>
      </c>
    </row>
    <row r="403" spans="1:13" ht="38.25" x14ac:dyDescent="0.25">
      <c r="A403" s="38" t="s">
        <v>1114</v>
      </c>
      <c r="B403" s="37" t="s">
        <v>437</v>
      </c>
      <c r="C403" s="31" t="s">
        <v>423</v>
      </c>
      <c r="D403" s="21" t="s">
        <v>436</v>
      </c>
      <c r="E403" s="35" t="s">
        <v>1060</v>
      </c>
      <c r="F403" s="36">
        <v>1</v>
      </c>
      <c r="G403" s="22">
        <v>1</v>
      </c>
      <c r="H403" s="20" t="s">
        <v>0</v>
      </c>
      <c r="I403" s="27">
        <v>152.24</v>
      </c>
      <c r="J403" s="26">
        <v>152.24</v>
      </c>
      <c r="K403" s="47">
        <v>0.2009</v>
      </c>
      <c r="L403" s="26">
        <v>182.83</v>
      </c>
      <c r="M403" s="27">
        <f t="shared" si="92"/>
        <v>182.83</v>
      </c>
    </row>
    <row r="404" spans="1:13" ht="51" x14ac:dyDescent="0.25">
      <c r="A404" s="38" t="s">
        <v>1115</v>
      </c>
      <c r="B404" s="37">
        <v>34628</v>
      </c>
      <c r="C404" s="31" t="s">
        <v>382</v>
      </c>
      <c r="D404" s="21" t="s">
        <v>751</v>
      </c>
      <c r="E404" s="35" t="s">
        <v>1103</v>
      </c>
      <c r="F404" s="36">
        <v>1</v>
      </c>
      <c r="G404" s="22">
        <v>1</v>
      </c>
      <c r="H404" s="20" t="s">
        <v>0</v>
      </c>
      <c r="I404" s="27">
        <v>65.73</v>
      </c>
      <c r="J404" s="26">
        <v>65.73</v>
      </c>
      <c r="K404" s="47">
        <v>0.2009</v>
      </c>
      <c r="L404" s="26">
        <v>78.94</v>
      </c>
      <c r="M404" s="27">
        <f t="shared" ref="M404:M414" si="93">ROUND(G404*L404,2)</f>
        <v>78.94</v>
      </c>
    </row>
    <row r="405" spans="1:13" ht="51" x14ac:dyDescent="0.25">
      <c r="A405" s="38" t="s">
        <v>1116</v>
      </c>
      <c r="B405" s="37">
        <v>34714</v>
      </c>
      <c r="C405" s="31" t="s">
        <v>382</v>
      </c>
      <c r="D405" s="21" t="s">
        <v>752</v>
      </c>
      <c r="E405" s="35" t="s">
        <v>1104</v>
      </c>
      <c r="F405" s="36">
        <v>1</v>
      </c>
      <c r="G405" s="22">
        <v>1</v>
      </c>
      <c r="H405" s="20" t="s">
        <v>0</v>
      </c>
      <c r="I405" s="27">
        <v>68.19</v>
      </c>
      <c r="J405" s="26">
        <v>68.19</v>
      </c>
      <c r="K405" s="47">
        <v>0.2009</v>
      </c>
      <c r="L405" s="26">
        <v>81.89</v>
      </c>
      <c r="M405" s="27">
        <f t="shared" si="93"/>
        <v>81.89</v>
      </c>
    </row>
    <row r="406" spans="1:13" ht="76.5" x14ac:dyDescent="0.25">
      <c r="A406" s="38" t="s">
        <v>1117</v>
      </c>
      <c r="B406" s="37">
        <v>93671</v>
      </c>
      <c r="C406" s="31" t="s">
        <v>762</v>
      </c>
      <c r="D406" s="21" t="s">
        <v>1272</v>
      </c>
      <c r="E406" s="35" t="s">
        <v>1105</v>
      </c>
      <c r="F406" s="36">
        <v>1</v>
      </c>
      <c r="G406" s="22">
        <v>1</v>
      </c>
      <c r="H406" s="20" t="s">
        <v>0</v>
      </c>
      <c r="I406" s="27">
        <v>82.26</v>
      </c>
      <c r="J406" s="26">
        <v>82.26</v>
      </c>
      <c r="K406" s="47">
        <v>0.2009</v>
      </c>
      <c r="L406" s="26">
        <v>98.79</v>
      </c>
      <c r="M406" s="27">
        <f t="shared" si="93"/>
        <v>98.79</v>
      </c>
    </row>
    <row r="407" spans="1:13" ht="51" x14ac:dyDescent="0.25">
      <c r="A407" s="38" t="s">
        <v>1118</v>
      </c>
      <c r="B407" s="37" t="s">
        <v>204</v>
      </c>
      <c r="C407" s="31" t="s">
        <v>349</v>
      </c>
      <c r="D407" s="21" t="s">
        <v>205</v>
      </c>
      <c r="E407" s="35" t="s">
        <v>1059</v>
      </c>
      <c r="F407" s="36">
        <v>3</v>
      </c>
      <c r="G407" s="22">
        <v>3</v>
      </c>
      <c r="H407" s="20" t="s">
        <v>0</v>
      </c>
      <c r="I407" s="27">
        <v>77.64</v>
      </c>
      <c r="J407" s="26">
        <v>77.64</v>
      </c>
      <c r="K407" s="47">
        <v>0.2009</v>
      </c>
      <c r="L407" s="26">
        <v>93.24</v>
      </c>
      <c r="M407" s="27">
        <f t="shared" si="93"/>
        <v>279.72000000000003</v>
      </c>
    </row>
    <row r="408" spans="1:13" ht="38.25" x14ac:dyDescent="0.25">
      <c r="A408" s="38" t="s">
        <v>1119</v>
      </c>
      <c r="B408" s="37" t="s">
        <v>200</v>
      </c>
      <c r="C408" s="31" t="s">
        <v>349</v>
      </c>
      <c r="D408" s="21" t="s">
        <v>201</v>
      </c>
      <c r="E408" s="35" t="s">
        <v>1106</v>
      </c>
      <c r="F408" s="36">
        <v>2</v>
      </c>
      <c r="G408" s="22">
        <v>2</v>
      </c>
      <c r="H408" s="20" t="s">
        <v>0</v>
      </c>
      <c r="I408" s="27">
        <v>367.57</v>
      </c>
      <c r="J408" s="26">
        <v>367.57</v>
      </c>
      <c r="K408" s="47">
        <v>0.2009</v>
      </c>
      <c r="L408" s="26">
        <v>441.41</v>
      </c>
      <c r="M408" s="27">
        <f t="shared" si="93"/>
        <v>882.82</v>
      </c>
    </row>
    <row r="409" spans="1:13" ht="38.25" x14ac:dyDescent="0.25">
      <c r="A409" s="38" t="s">
        <v>1120</v>
      </c>
      <c r="B409" s="37" t="s">
        <v>230</v>
      </c>
      <c r="C409" s="31" t="s">
        <v>349</v>
      </c>
      <c r="D409" s="21" t="s">
        <v>231</v>
      </c>
      <c r="E409" s="35" t="s">
        <v>1107</v>
      </c>
      <c r="F409" s="36">
        <v>1</v>
      </c>
      <c r="G409" s="22">
        <v>1</v>
      </c>
      <c r="H409" s="20" t="s">
        <v>0</v>
      </c>
      <c r="I409" s="27">
        <v>18.59</v>
      </c>
      <c r="J409" s="26">
        <v>18.59</v>
      </c>
      <c r="K409" s="47">
        <v>0.2009</v>
      </c>
      <c r="L409" s="26">
        <v>22.32</v>
      </c>
      <c r="M409" s="27">
        <f t="shared" si="93"/>
        <v>22.32</v>
      </c>
    </row>
    <row r="410" spans="1:13" ht="38.25" x14ac:dyDescent="0.25">
      <c r="A410" s="38" t="s">
        <v>131</v>
      </c>
      <c r="B410" s="37" t="s">
        <v>232</v>
      </c>
      <c r="C410" s="31" t="s">
        <v>349</v>
      </c>
      <c r="D410" s="21" t="s">
        <v>233</v>
      </c>
      <c r="E410" s="35" t="s">
        <v>1108</v>
      </c>
      <c r="F410" s="36">
        <v>2</v>
      </c>
      <c r="G410" s="22">
        <v>2</v>
      </c>
      <c r="H410" s="20" t="s">
        <v>0</v>
      </c>
      <c r="I410" s="27">
        <v>17.899999999999999</v>
      </c>
      <c r="J410" s="26">
        <v>17.899999999999999</v>
      </c>
      <c r="K410" s="47">
        <v>0.2009</v>
      </c>
      <c r="L410" s="26">
        <v>21.5</v>
      </c>
      <c r="M410" s="27">
        <f t="shared" si="93"/>
        <v>43</v>
      </c>
    </row>
    <row r="411" spans="1:13" ht="38.25" x14ac:dyDescent="0.25">
      <c r="A411" s="38" t="s">
        <v>1121</v>
      </c>
      <c r="B411" s="37" t="s">
        <v>234</v>
      </c>
      <c r="C411" s="31" t="s">
        <v>349</v>
      </c>
      <c r="D411" s="21" t="s">
        <v>235</v>
      </c>
      <c r="E411" s="35" t="s">
        <v>1107</v>
      </c>
      <c r="F411" s="36">
        <v>1</v>
      </c>
      <c r="G411" s="22">
        <v>1</v>
      </c>
      <c r="H411" s="20" t="s">
        <v>0</v>
      </c>
      <c r="I411" s="27">
        <v>25.37</v>
      </c>
      <c r="J411" s="26">
        <v>25.37</v>
      </c>
      <c r="K411" s="47">
        <v>0.2009</v>
      </c>
      <c r="L411" s="26">
        <v>30.47</v>
      </c>
      <c r="M411" s="27">
        <f t="shared" si="93"/>
        <v>30.47</v>
      </c>
    </row>
    <row r="412" spans="1:13" ht="51" x14ac:dyDescent="0.25">
      <c r="A412" s="38" t="s">
        <v>132</v>
      </c>
      <c r="B412" s="37" t="s">
        <v>244</v>
      </c>
      <c r="C412" s="31" t="s">
        <v>349</v>
      </c>
      <c r="D412" s="21" t="s">
        <v>245</v>
      </c>
      <c r="E412" s="35" t="s">
        <v>1109</v>
      </c>
      <c r="F412" s="36">
        <v>4</v>
      </c>
      <c r="G412" s="22">
        <v>4</v>
      </c>
      <c r="H412" s="20" t="s">
        <v>2</v>
      </c>
      <c r="I412" s="27">
        <v>26.8</v>
      </c>
      <c r="J412" s="26">
        <v>26.8</v>
      </c>
      <c r="K412" s="47">
        <v>0.2009</v>
      </c>
      <c r="L412" s="26">
        <v>32.18</v>
      </c>
      <c r="M412" s="27">
        <f t="shared" si="93"/>
        <v>128.72</v>
      </c>
    </row>
    <row r="413" spans="1:13" ht="51" x14ac:dyDescent="0.25">
      <c r="A413" s="38" t="s">
        <v>1122</v>
      </c>
      <c r="B413" s="37" t="s">
        <v>246</v>
      </c>
      <c r="C413" s="31" t="s">
        <v>349</v>
      </c>
      <c r="D413" s="21" t="s">
        <v>247</v>
      </c>
      <c r="E413" s="35" t="s">
        <v>1110</v>
      </c>
      <c r="F413" s="36">
        <v>18</v>
      </c>
      <c r="G413" s="22">
        <v>18</v>
      </c>
      <c r="H413" s="20" t="s">
        <v>2</v>
      </c>
      <c r="I413" s="27">
        <v>37.840000000000003</v>
      </c>
      <c r="J413" s="26">
        <v>37.840000000000003</v>
      </c>
      <c r="K413" s="47">
        <v>0.2009</v>
      </c>
      <c r="L413" s="26">
        <v>45.44</v>
      </c>
      <c r="M413" s="27">
        <f t="shared" si="93"/>
        <v>817.92</v>
      </c>
    </row>
    <row r="414" spans="1:13" ht="38.25" x14ac:dyDescent="0.25">
      <c r="A414" s="38" t="s">
        <v>1123</v>
      </c>
      <c r="B414" s="37" t="s">
        <v>240</v>
      </c>
      <c r="C414" s="31" t="s">
        <v>349</v>
      </c>
      <c r="D414" s="21" t="s">
        <v>241</v>
      </c>
      <c r="E414" s="35" t="s">
        <v>1111</v>
      </c>
      <c r="F414" s="36">
        <v>1.5</v>
      </c>
      <c r="G414" s="22">
        <v>1.5</v>
      </c>
      <c r="H414" s="20" t="s">
        <v>2</v>
      </c>
      <c r="I414" s="27">
        <v>6.7</v>
      </c>
      <c r="J414" s="26">
        <v>6.7</v>
      </c>
      <c r="K414" s="47">
        <v>0.2009</v>
      </c>
      <c r="L414" s="26">
        <v>8.0500000000000007</v>
      </c>
      <c r="M414" s="27">
        <f t="shared" si="93"/>
        <v>12.08</v>
      </c>
    </row>
    <row r="415" spans="1:13" ht="25.5" x14ac:dyDescent="0.25">
      <c r="A415" s="38" t="s">
        <v>1124</v>
      </c>
      <c r="B415" s="37" t="s">
        <v>148</v>
      </c>
      <c r="C415" s="31" t="s">
        <v>349</v>
      </c>
      <c r="D415" s="21" t="s">
        <v>149</v>
      </c>
      <c r="E415" s="35" t="s">
        <v>1112</v>
      </c>
      <c r="F415" s="36">
        <v>0.75</v>
      </c>
      <c r="G415" s="22">
        <v>0.75</v>
      </c>
      <c r="H415" s="20" t="s">
        <v>1</v>
      </c>
      <c r="I415" s="27">
        <v>957.52</v>
      </c>
      <c r="J415" s="26">
        <v>957.52</v>
      </c>
      <c r="K415" s="47">
        <v>0.2009</v>
      </c>
      <c r="L415" s="26">
        <v>1149.8900000000001</v>
      </c>
      <c r="M415" s="27">
        <f t="shared" ref="M415:M436" si="94">ROUND(G415*L415,2)</f>
        <v>862.42</v>
      </c>
    </row>
    <row r="416" spans="1:13" ht="38.25" x14ac:dyDescent="0.25">
      <c r="A416" s="38" t="s">
        <v>1125</v>
      </c>
      <c r="B416" s="37" t="s">
        <v>181</v>
      </c>
      <c r="C416" s="31" t="s">
        <v>349</v>
      </c>
      <c r="D416" s="21" t="s">
        <v>1234</v>
      </c>
      <c r="E416" s="35" t="s">
        <v>1112</v>
      </c>
      <c r="F416" s="36">
        <v>0.75</v>
      </c>
      <c r="G416" s="22">
        <v>0.75</v>
      </c>
      <c r="H416" s="20" t="s">
        <v>1</v>
      </c>
      <c r="I416" s="27">
        <v>51.9</v>
      </c>
      <c r="J416" s="26">
        <v>51.9</v>
      </c>
      <c r="K416" s="47">
        <v>0.2009</v>
      </c>
      <c r="L416" s="26">
        <v>62.33</v>
      </c>
      <c r="M416" s="27">
        <f t="shared" si="94"/>
        <v>46.75</v>
      </c>
    </row>
    <row r="417" spans="1:13" ht="38.25" x14ac:dyDescent="0.25">
      <c r="A417" s="38" t="s">
        <v>1126</v>
      </c>
      <c r="B417" s="37" t="s">
        <v>158</v>
      </c>
      <c r="C417" s="31" t="s">
        <v>349</v>
      </c>
      <c r="D417" s="21" t="s">
        <v>159</v>
      </c>
      <c r="E417" s="35" t="s">
        <v>1112</v>
      </c>
      <c r="F417" s="36">
        <v>1</v>
      </c>
      <c r="G417" s="22">
        <v>1</v>
      </c>
      <c r="H417" s="20" t="s">
        <v>0</v>
      </c>
      <c r="I417" s="27">
        <v>48.15</v>
      </c>
      <c r="J417" s="26">
        <v>48.15</v>
      </c>
      <c r="K417" s="47">
        <v>0.2009</v>
      </c>
      <c r="L417" s="26">
        <v>57.82</v>
      </c>
      <c r="M417" s="27">
        <f t="shared" si="94"/>
        <v>57.82</v>
      </c>
    </row>
    <row r="418" spans="1:13" x14ac:dyDescent="0.25">
      <c r="A418" s="23" t="s">
        <v>1127</v>
      </c>
      <c r="B418" s="34" t="s">
        <v>1128</v>
      </c>
      <c r="C418" s="30"/>
      <c r="D418" s="24"/>
      <c r="E418" s="24"/>
      <c r="F418" s="23"/>
      <c r="G418" s="24"/>
      <c r="H418" s="24"/>
      <c r="I418" s="24"/>
      <c r="J418" s="25"/>
      <c r="K418" s="25"/>
      <c r="L418" s="25"/>
      <c r="M418" s="25">
        <f>SUM(M419:M436)</f>
        <v>35095.440000000017</v>
      </c>
    </row>
    <row r="419" spans="1:13" ht="51" x14ac:dyDescent="0.25">
      <c r="A419" s="38" t="s">
        <v>1137</v>
      </c>
      <c r="B419" s="37" t="s">
        <v>248</v>
      </c>
      <c r="C419" s="31" t="s">
        <v>349</v>
      </c>
      <c r="D419" s="21" t="s">
        <v>249</v>
      </c>
      <c r="E419" s="35" t="s">
        <v>1129</v>
      </c>
      <c r="F419" s="36">
        <v>420</v>
      </c>
      <c r="G419" s="22">
        <v>420</v>
      </c>
      <c r="H419" s="20" t="s">
        <v>2</v>
      </c>
      <c r="I419" s="27">
        <v>52.09</v>
      </c>
      <c r="J419" s="26">
        <v>52.09</v>
      </c>
      <c r="K419" s="47">
        <v>0.2009</v>
      </c>
      <c r="L419" s="26">
        <v>62.55</v>
      </c>
      <c r="M419" s="27">
        <f t="shared" si="94"/>
        <v>26271</v>
      </c>
    </row>
    <row r="420" spans="1:13" ht="114.75" x14ac:dyDescent="0.25">
      <c r="A420" s="38" t="s">
        <v>1138</v>
      </c>
      <c r="B420" s="37">
        <v>97668</v>
      </c>
      <c r="C420" s="31" t="s">
        <v>762</v>
      </c>
      <c r="D420" s="21" t="s">
        <v>357</v>
      </c>
      <c r="E420" s="35" t="s">
        <v>1130</v>
      </c>
      <c r="F420" s="36">
        <v>105</v>
      </c>
      <c r="G420" s="22">
        <v>105</v>
      </c>
      <c r="H420" s="20" t="s">
        <v>2</v>
      </c>
      <c r="I420" s="27">
        <v>13.97</v>
      </c>
      <c r="J420" s="26">
        <v>13.97</v>
      </c>
      <c r="K420" s="47">
        <v>0.2009</v>
      </c>
      <c r="L420" s="26">
        <v>16.78</v>
      </c>
      <c r="M420" s="27">
        <f t="shared" si="94"/>
        <v>1761.9</v>
      </c>
    </row>
    <row r="421" spans="1:13" ht="102" x14ac:dyDescent="0.25">
      <c r="A421" s="38" t="s">
        <v>1139</v>
      </c>
      <c r="B421" s="37">
        <v>97882</v>
      </c>
      <c r="C421" s="31" t="s">
        <v>762</v>
      </c>
      <c r="D421" s="21" t="s">
        <v>359</v>
      </c>
      <c r="E421" s="35" t="s">
        <v>1131</v>
      </c>
      <c r="F421" s="36">
        <v>7</v>
      </c>
      <c r="G421" s="22">
        <v>7</v>
      </c>
      <c r="H421" s="20" t="s">
        <v>0</v>
      </c>
      <c r="I421" s="27">
        <v>246.04</v>
      </c>
      <c r="J421" s="26">
        <v>246.04</v>
      </c>
      <c r="K421" s="47">
        <v>0.2009</v>
      </c>
      <c r="L421" s="26">
        <v>295.47000000000003</v>
      </c>
      <c r="M421" s="27">
        <f t="shared" si="94"/>
        <v>2068.29</v>
      </c>
    </row>
    <row r="422" spans="1:13" ht="38.25" x14ac:dyDescent="0.25">
      <c r="A422" s="38" t="s">
        <v>1140</v>
      </c>
      <c r="B422" s="37" t="s">
        <v>224</v>
      </c>
      <c r="C422" s="31" t="s">
        <v>349</v>
      </c>
      <c r="D422" s="21" t="s">
        <v>225</v>
      </c>
      <c r="E422" s="35" t="s">
        <v>1132</v>
      </c>
      <c r="F422" s="36">
        <v>8</v>
      </c>
      <c r="G422" s="22">
        <v>8</v>
      </c>
      <c r="H422" s="20" t="s">
        <v>0</v>
      </c>
      <c r="I422" s="27">
        <v>18.71</v>
      </c>
      <c r="J422" s="26">
        <v>18.71</v>
      </c>
      <c r="K422" s="47">
        <v>0.2009</v>
      </c>
      <c r="L422" s="26">
        <v>22.47</v>
      </c>
      <c r="M422" s="27">
        <f t="shared" si="94"/>
        <v>179.76</v>
      </c>
    </row>
    <row r="423" spans="1:13" ht="38.25" x14ac:dyDescent="0.25">
      <c r="A423" s="38" t="s">
        <v>1141</v>
      </c>
      <c r="B423" s="37" t="s">
        <v>238</v>
      </c>
      <c r="C423" s="31" t="s">
        <v>349</v>
      </c>
      <c r="D423" s="21" t="s">
        <v>239</v>
      </c>
      <c r="E423" s="35" t="s">
        <v>1132</v>
      </c>
      <c r="F423" s="36">
        <v>16</v>
      </c>
      <c r="G423" s="22">
        <v>16</v>
      </c>
      <c r="H423" s="20" t="s">
        <v>0</v>
      </c>
      <c r="I423" s="27">
        <v>60.3</v>
      </c>
      <c r="J423" s="26">
        <v>60.3</v>
      </c>
      <c r="K423" s="47">
        <v>0.2009</v>
      </c>
      <c r="L423" s="26">
        <v>72.41</v>
      </c>
      <c r="M423" s="27">
        <f t="shared" si="94"/>
        <v>1158.56</v>
      </c>
    </row>
    <row r="424" spans="1:13" ht="38.25" x14ac:dyDescent="0.25">
      <c r="A424" s="38" t="s">
        <v>1142</v>
      </c>
      <c r="B424" s="37" t="s">
        <v>236</v>
      </c>
      <c r="C424" s="31" t="s">
        <v>349</v>
      </c>
      <c r="D424" s="21" t="s">
        <v>237</v>
      </c>
      <c r="E424" s="35" t="s">
        <v>1132</v>
      </c>
      <c r="F424" s="36">
        <v>16</v>
      </c>
      <c r="G424" s="22">
        <v>16</v>
      </c>
      <c r="H424" s="20" t="s">
        <v>0</v>
      </c>
      <c r="I424" s="27">
        <v>25.47</v>
      </c>
      <c r="J424" s="26">
        <v>25.47</v>
      </c>
      <c r="K424" s="47">
        <v>0.2009</v>
      </c>
      <c r="L424" s="26">
        <v>30.59</v>
      </c>
      <c r="M424" s="27">
        <f t="shared" si="94"/>
        <v>489.44</v>
      </c>
    </row>
    <row r="425" spans="1:13" ht="63.75" x14ac:dyDescent="0.25">
      <c r="A425" s="38" t="s">
        <v>1143</v>
      </c>
      <c r="B425" s="37" t="s">
        <v>206</v>
      </c>
      <c r="C425" s="31" t="s">
        <v>349</v>
      </c>
      <c r="D425" s="21" t="s">
        <v>207</v>
      </c>
      <c r="E425" s="35" t="s">
        <v>1133</v>
      </c>
      <c r="F425" s="36">
        <v>1</v>
      </c>
      <c r="G425" s="22">
        <v>1</v>
      </c>
      <c r="H425" s="20" t="s">
        <v>0</v>
      </c>
      <c r="I425" s="27">
        <v>540.52</v>
      </c>
      <c r="J425" s="26">
        <v>540.52</v>
      </c>
      <c r="K425" s="47">
        <v>0.2009</v>
      </c>
      <c r="L425" s="26">
        <v>649.11</v>
      </c>
      <c r="M425" s="27">
        <f t="shared" si="94"/>
        <v>649.11</v>
      </c>
    </row>
    <row r="426" spans="1:13" ht="25.5" x14ac:dyDescent="0.25">
      <c r="A426" s="38" t="s">
        <v>1144</v>
      </c>
      <c r="B426" s="37" t="s">
        <v>438</v>
      </c>
      <c r="C426" s="31" t="s">
        <v>423</v>
      </c>
      <c r="D426" s="21" t="s">
        <v>439</v>
      </c>
      <c r="E426" s="35" t="s">
        <v>1134</v>
      </c>
      <c r="F426" s="36">
        <v>2</v>
      </c>
      <c r="G426" s="22">
        <v>2</v>
      </c>
      <c r="H426" s="20" t="s">
        <v>0</v>
      </c>
      <c r="I426" s="27">
        <v>253.13</v>
      </c>
      <c r="J426" s="26">
        <v>253.13</v>
      </c>
      <c r="K426" s="47">
        <v>0.2009</v>
      </c>
      <c r="L426" s="26">
        <v>303.98</v>
      </c>
      <c r="M426" s="27">
        <f t="shared" si="94"/>
        <v>607.96</v>
      </c>
    </row>
    <row r="427" spans="1:13" ht="165.75" x14ac:dyDescent="0.25">
      <c r="A427" s="38" t="s">
        <v>1145</v>
      </c>
      <c r="B427" s="37">
        <v>90678</v>
      </c>
      <c r="C427" s="31" t="s">
        <v>762</v>
      </c>
      <c r="D427" s="21" t="s">
        <v>352</v>
      </c>
      <c r="E427" s="35" t="s">
        <v>1134</v>
      </c>
      <c r="F427" s="36">
        <v>3</v>
      </c>
      <c r="G427" s="22">
        <v>3</v>
      </c>
      <c r="H427" s="20" t="s">
        <v>4</v>
      </c>
      <c r="I427" s="27">
        <v>140.21</v>
      </c>
      <c r="J427" s="26">
        <v>140.21</v>
      </c>
      <c r="K427" s="47">
        <v>0.2009</v>
      </c>
      <c r="L427" s="26">
        <v>168.38</v>
      </c>
      <c r="M427" s="27">
        <f t="shared" si="94"/>
        <v>505.14</v>
      </c>
    </row>
    <row r="428" spans="1:13" ht="38.25" x14ac:dyDescent="0.25">
      <c r="A428" s="38" t="s">
        <v>1146</v>
      </c>
      <c r="B428" s="37" t="s">
        <v>234</v>
      </c>
      <c r="C428" s="31" t="s">
        <v>349</v>
      </c>
      <c r="D428" s="21" t="s">
        <v>235</v>
      </c>
      <c r="E428" s="35" t="s">
        <v>1132</v>
      </c>
      <c r="F428" s="36">
        <v>8</v>
      </c>
      <c r="G428" s="22">
        <v>8</v>
      </c>
      <c r="H428" s="20" t="s">
        <v>0</v>
      </c>
      <c r="I428" s="27">
        <v>25.37</v>
      </c>
      <c r="J428" s="26">
        <v>25.37</v>
      </c>
      <c r="K428" s="47">
        <v>0.2009</v>
      </c>
      <c r="L428" s="26">
        <v>30.47</v>
      </c>
      <c r="M428" s="27">
        <f t="shared" si="94"/>
        <v>243.76</v>
      </c>
    </row>
    <row r="429" spans="1:13" ht="51" x14ac:dyDescent="0.25">
      <c r="A429" s="38" t="s">
        <v>141</v>
      </c>
      <c r="B429" s="37" t="s">
        <v>204</v>
      </c>
      <c r="C429" s="31" t="s">
        <v>349</v>
      </c>
      <c r="D429" s="21" t="s">
        <v>205</v>
      </c>
      <c r="E429" s="35" t="s">
        <v>1132</v>
      </c>
      <c r="F429" s="36">
        <v>3</v>
      </c>
      <c r="G429" s="22">
        <v>3</v>
      </c>
      <c r="H429" s="20" t="s">
        <v>0</v>
      </c>
      <c r="I429" s="27">
        <v>77.64</v>
      </c>
      <c r="J429" s="26">
        <v>77.64</v>
      </c>
      <c r="K429" s="47">
        <v>0.2009</v>
      </c>
      <c r="L429" s="26">
        <v>93.24</v>
      </c>
      <c r="M429" s="27">
        <f t="shared" si="94"/>
        <v>279.72000000000003</v>
      </c>
    </row>
    <row r="430" spans="1:13" ht="38.25" x14ac:dyDescent="0.25">
      <c r="A430" s="38" t="s">
        <v>142</v>
      </c>
      <c r="B430" s="37" t="s">
        <v>240</v>
      </c>
      <c r="C430" s="31" t="s">
        <v>349</v>
      </c>
      <c r="D430" s="21" t="s">
        <v>241</v>
      </c>
      <c r="E430" s="35" t="s">
        <v>1132</v>
      </c>
      <c r="F430" s="36">
        <v>1.5</v>
      </c>
      <c r="G430" s="22">
        <v>1.5</v>
      </c>
      <c r="H430" s="20" t="s">
        <v>2</v>
      </c>
      <c r="I430" s="27">
        <v>6.7</v>
      </c>
      <c r="J430" s="26">
        <v>6.7</v>
      </c>
      <c r="K430" s="47">
        <v>0.2009</v>
      </c>
      <c r="L430" s="26">
        <v>8.0500000000000007</v>
      </c>
      <c r="M430" s="27">
        <f t="shared" si="94"/>
        <v>12.08</v>
      </c>
    </row>
    <row r="431" spans="1:13" ht="25.5" x14ac:dyDescent="0.25">
      <c r="A431" s="38" t="s">
        <v>143</v>
      </c>
      <c r="B431" s="37" t="s">
        <v>129</v>
      </c>
      <c r="C431" s="31" t="s">
        <v>349</v>
      </c>
      <c r="D431" s="21" t="s">
        <v>130</v>
      </c>
      <c r="E431" s="35" t="s">
        <v>1135</v>
      </c>
      <c r="F431" s="36">
        <v>2</v>
      </c>
      <c r="G431" s="22">
        <v>2</v>
      </c>
      <c r="H431" s="20" t="s">
        <v>1</v>
      </c>
      <c r="I431" s="27">
        <v>30.1</v>
      </c>
      <c r="J431" s="26">
        <v>30.1</v>
      </c>
      <c r="K431" s="47">
        <v>0.2009</v>
      </c>
      <c r="L431" s="26">
        <v>36.15</v>
      </c>
      <c r="M431" s="27">
        <f t="shared" si="94"/>
        <v>72.3</v>
      </c>
    </row>
    <row r="432" spans="1:13" ht="38.25" x14ac:dyDescent="0.25">
      <c r="A432" s="38" t="s">
        <v>1147</v>
      </c>
      <c r="B432" s="37" t="s">
        <v>61</v>
      </c>
      <c r="C432" s="31" t="s">
        <v>349</v>
      </c>
      <c r="D432" s="21" t="s">
        <v>62</v>
      </c>
      <c r="E432" s="35" t="s">
        <v>1136</v>
      </c>
      <c r="F432" s="36">
        <v>8</v>
      </c>
      <c r="G432" s="22">
        <v>8</v>
      </c>
      <c r="H432" s="20" t="s">
        <v>3</v>
      </c>
      <c r="I432" s="27">
        <v>11.47</v>
      </c>
      <c r="J432" s="26">
        <v>11.47</v>
      </c>
      <c r="K432" s="47">
        <v>0.2009</v>
      </c>
      <c r="L432" s="26">
        <v>13.77</v>
      </c>
      <c r="M432" s="27">
        <f t="shared" si="94"/>
        <v>110.16</v>
      </c>
    </row>
    <row r="433" spans="1:13" ht="38.25" x14ac:dyDescent="0.25">
      <c r="A433" s="38" t="s">
        <v>1148</v>
      </c>
      <c r="B433" s="37" t="s">
        <v>55</v>
      </c>
      <c r="C433" s="31" t="s">
        <v>349</v>
      </c>
      <c r="D433" s="21" t="s">
        <v>56</v>
      </c>
      <c r="E433" s="35" t="s">
        <v>1136</v>
      </c>
      <c r="F433" s="36">
        <v>8</v>
      </c>
      <c r="G433" s="22">
        <v>8</v>
      </c>
      <c r="H433" s="20" t="s">
        <v>3</v>
      </c>
      <c r="I433" s="27">
        <v>21.19</v>
      </c>
      <c r="J433" s="26">
        <v>21.19</v>
      </c>
      <c r="K433" s="47">
        <v>0.2009</v>
      </c>
      <c r="L433" s="26">
        <v>25.45</v>
      </c>
      <c r="M433" s="27">
        <f t="shared" si="94"/>
        <v>203.6</v>
      </c>
    </row>
    <row r="434" spans="1:13" ht="127.5" x14ac:dyDescent="0.25">
      <c r="A434" s="38" t="s">
        <v>1149</v>
      </c>
      <c r="B434" s="37">
        <v>90445</v>
      </c>
      <c r="C434" s="31" t="s">
        <v>762</v>
      </c>
      <c r="D434" s="21" t="s">
        <v>413</v>
      </c>
      <c r="E434" s="35"/>
      <c r="F434" s="36">
        <v>6</v>
      </c>
      <c r="G434" s="22">
        <v>6</v>
      </c>
      <c r="H434" s="20" t="s">
        <v>2</v>
      </c>
      <c r="I434" s="27">
        <v>24.23</v>
      </c>
      <c r="J434" s="26">
        <v>24.23</v>
      </c>
      <c r="K434" s="47">
        <v>0.2009</v>
      </c>
      <c r="L434" s="26">
        <v>29.1</v>
      </c>
      <c r="M434" s="27">
        <f t="shared" si="94"/>
        <v>174.6</v>
      </c>
    </row>
    <row r="435" spans="1:13" ht="114.75" x14ac:dyDescent="0.25">
      <c r="A435" s="38" t="s">
        <v>1150</v>
      </c>
      <c r="B435" s="37">
        <v>90467</v>
      </c>
      <c r="C435" s="31" t="s">
        <v>762</v>
      </c>
      <c r="D435" s="21" t="s">
        <v>414</v>
      </c>
      <c r="E435" s="35"/>
      <c r="F435" s="36">
        <v>6</v>
      </c>
      <c r="G435" s="22">
        <v>6</v>
      </c>
      <c r="H435" s="20" t="s">
        <v>2</v>
      </c>
      <c r="I435" s="27">
        <v>30.83</v>
      </c>
      <c r="J435" s="26">
        <v>30.83</v>
      </c>
      <c r="K435" s="47">
        <v>0.2009</v>
      </c>
      <c r="L435" s="26">
        <v>37.020000000000003</v>
      </c>
      <c r="M435" s="27">
        <f t="shared" si="94"/>
        <v>222.12</v>
      </c>
    </row>
    <row r="436" spans="1:13" ht="25.5" x14ac:dyDescent="0.25">
      <c r="A436" s="38" t="s">
        <v>1151</v>
      </c>
      <c r="B436" s="37" t="s">
        <v>179</v>
      </c>
      <c r="C436" s="31" t="s">
        <v>349</v>
      </c>
      <c r="D436" s="21" t="s">
        <v>180</v>
      </c>
      <c r="E436" s="35"/>
      <c r="F436" s="36">
        <v>2</v>
      </c>
      <c r="G436" s="22">
        <v>2</v>
      </c>
      <c r="H436" s="20" t="s">
        <v>1</v>
      </c>
      <c r="I436" s="27">
        <v>35.78</v>
      </c>
      <c r="J436" s="26">
        <v>35.78</v>
      </c>
      <c r="K436" s="47">
        <v>0.2009</v>
      </c>
      <c r="L436" s="26">
        <v>42.97</v>
      </c>
      <c r="M436" s="27">
        <f t="shared" si="94"/>
        <v>85.94</v>
      </c>
    </row>
    <row r="437" spans="1:13" x14ac:dyDescent="0.25">
      <c r="A437" s="23" t="s">
        <v>1152</v>
      </c>
      <c r="B437" s="34" t="s">
        <v>1014</v>
      </c>
      <c r="C437" s="30"/>
      <c r="D437" s="24"/>
      <c r="E437" s="24"/>
      <c r="F437" s="23"/>
      <c r="G437" s="24"/>
      <c r="H437" s="24"/>
      <c r="I437" s="24"/>
      <c r="J437" s="25"/>
      <c r="K437" s="25"/>
      <c r="L437" s="25"/>
      <c r="M437" s="25">
        <f>SUM(M438:M454)</f>
        <v>339583.98000000004</v>
      </c>
    </row>
    <row r="438" spans="1:13" ht="63.75" x14ac:dyDescent="0.25">
      <c r="A438" s="38" t="s">
        <v>1153</v>
      </c>
      <c r="B438" s="37" t="s">
        <v>22</v>
      </c>
      <c r="C438" s="31" t="s">
        <v>349</v>
      </c>
      <c r="D438" s="21" t="s">
        <v>23</v>
      </c>
      <c r="E438" s="35" t="s">
        <v>516</v>
      </c>
      <c r="F438" s="36">
        <v>20.587000000000003</v>
      </c>
      <c r="G438" s="22">
        <v>20.59</v>
      </c>
      <c r="H438" s="20" t="s">
        <v>3</v>
      </c>
      <c r="I438" s="27">
        <v>318.58</v>
      </c>
      <c r="J438" s="26">
        <v>318.58</v>
      </c>
      <c r="K438" s="47">
        <v>0.2009</v>
      </c>
      <c r="L438" s="26">
        <v>382.58</v>
      </c>
      <c r="M438" s="27">
        <f t="shared" ref="M438:M444" si="95">ROUND(G438*L438,2)</f>
        <v>7877.32</v>
      </c>
    </row>
    <row r="439" spans="1:13" ht="51" x14ac:dyDescent="0.25">
      <c r="A439" s="38" t="s">
        <v>1154</v>
      </c>
      <c r="B439" s="37" t="s">
        <v>22</v>
      </c>
      <c r="C439" s="31" t="s">
        <v>349</v>
      </c>
      <c r="D439" s="21" t="s">
        <v>23</v>
      </c>
      <c r="E439" s="35" t="s">
        <v>1013</v>
      </c>
      <c r="F439" s="36">
        <v>3.5790000000000002</v>
      </c>
      <c r="G439" s="22">
        <v>3.58</v>
      </c>
      <c r="H439" s="20" t="s">
        <v>3</v>
      </c>
      <c r="I439" s="27">
        <v>318.58</v>
      </c>
      <c r="J439" s="26">
        <v>318.58</v>
      </c>
      <c r="K439" s="47">
        <v>0.2009</v>
      </c>
      <c r="L439" s="26">
        <v>382.58</v>
      </c>
      <c r="M439" s="27">
        <f t="shared" ref="M439" si="96">ROUND(G439*L439,2)</f>
        <v>1369.64</v>
      </c>
    </row>
    <row r="440" spans="1:13" ht="63.75" x14ac:dyDescent="0.25">
      <c r="A440" s="38" t="s">
        <v>1155</v>
      </c>
      <c r="B440" s="37" t="s">
        <v>41</v>
      </c>
      <c r="C440" s="31" t="s">
        <v>349</v>
      </c>
      <c r="D440" s="21" t="s">
        <v>42</v>
      </c>
      <c r="E440" s="35" t="s">
        <v>517</v>
      </c>
      <c r="F440" s="36">
        <v>48.332000000000008</v>
      </c>
      <c r="G440" s="22">
        <v>48.33</v>
      </c>
      <c r="H440" s="20" t="s">
        <v>3</v>
      </c>
      <c r="I440" s="27">
        <v>18.170000000000002</v>
      </c>
      <c r="J440" s="26">
        <v>18.170000000000002</v>
      </c>
      <c r="K440" s="47">
        <v>0.2009</v>
      </c>
      <c r="L440" s="26">
        <v>21.82</v>
      </c>
      <c r="M440" s="27">
        <f t="shared" si="95"/>
        <v>1054.56</v>
      </c>
    </row>
    <row r="441" spans="1:13" ht="38.25" x14ac:dyDescent="0.25">
      <c r="A441" s="38" t="s">
        <v>1156</v>
      </c>
      <c r="B441" s="37" t="s">
        <v>39</v>
      </c>
      <c r="C441" s="31" t="s">
        <v>349</v>
      </c>
      <c r="D441" s="21" t="s">
        <v>40</v>
      </c>
      <c r="E441" s="35" t="s">
        <v>518</v>
      </c>
      <c r="F441" s="36">
        <v>48.332000000000008</v>
      </c>
      <c r="G441" s="22">
        <v>48.33</v>
      </c>
      <c r="H441" s="20" t="s">
        <v>3</v>
      </c>
      <c r="I441" s="27">
        <v>57.14</v>
      </c>
      <c r="J441" s="26">
        <v>57.14</v>
      </c>
      <c r="K441" s="47">
        <v>0.2009</v>
      </c>
      <c r="L441" s="26">
        <v>68.62</v>
      </c>
      <c r="M441" s="27">
        <f t="shared" si="95"/>
        <v>3316.4</v>
      </c>
    </row>
    <row r="442" spans="1:13" ht="153" x14ac:dyDescent="0.25">
      <c r="A442" s="38" t="s">
        <v>1157</v>
      </c>
      <c r="B442" s="48">
        <v>104801</v>
      </c>
      <c r="C442" s="31" t="s">
        <v>762</v>
      </c>
      <c r="D442" s="21" t="s">
        <v>749</v>
      </c>
      <c r="E442" s="35" t="s">
        <v>530</v>
      </c>
      <c r="F442" s="36">
        <v>320</v>
      </c>
      <c r="G442" s="22">
        <v>320</v>
      </c>
      <c r="H442" s="20" t="s">
        <v>1</v>
      </c>
      <c r="I442" s="27">
        <v>19.5</v>
      </c>
      <c r="J442" s="26">
        <v>19.5</v>
      </c>
      <c r="K442" s="47">
        <v>0.2009</v>
      </c>
      <c r="L442" s="26">
        <v>23.42</v>
      </c>
      <c r="M442" s="27">
        <f t="shared" si="95"/>
        <v>7494.4</v>
      </c>
    </row>
    <row r="443" spans="1:13" ht="51" x14ac:dyDescent="0.25">
      <c r="A443" s="38" t="s">
        <v>1158</v>
      </c>
      <c r="B443" s="37" t="s">
        <v>29</v>
      </c>
      <c r="C443" s="31" t="s">
        <v>349</v>
      </c>
      <c r="D443" s="21" t="s">
        <v>30</v>
      </c>
      <c r="E443" s="35" t="s">
        <v>1011</v>
      </c>
      <c r="F443" s="36">
        <v>115.87916666666668</v>
      </c>
      <c r="G443" s="22">
        <v>115.88</v>
      </c>
      <c r="H443" s="20" t="s">
        <v>0</v>
      </c>
      <c r="I443" s="27">
        <v>29.52</v>
      </c>
      <c r="J443" s="26">
        <v>29.52</v>
      </c>
      <c r="K443" s="47">
        <v>0.2009</v>
      </c>
      <c r="L443" s="26">
        <v>35.450000000000003</v>
      </c>
      <c r="M443" s="27">
        <f t="shared" si="95"/>
        <v>4107.95</v>
      </c>
    </row>
    <row r="444" spans="1:13" ht="38.25" x14ac:dyDescent="0.25">
      <c r="A444" s="38" t="s">
        <v>1159</v>
      </c>
      <c r="B444" s="37" t="s">
        <v>31</v>
      </c>
      <c r="C444" s="31" t="s">
        <v>349</v>
      </c>
      <c r="D444" s="21" t="s">
        <v>32</v>
      </c>
      <c r="E444" s="35" t="s">
        <v>1012</v>
      </c>
      <c r="F444" s="36">
        <v>528.40899999999999</v>
      </c>
      <c r="G444" s="22">
        <v>528.41</v>
      </c>
      <c r="H444" s="20" t="s">
        <v>1</v>
      </c>
      <c r="I444" s="27">
        <v>4.79</v>
      </c>
      <c r="J444" s="26">
        <v>4.79</v>
      </c>
      <c r="K444" s="47">
        <v>0.2009</v>
      </c>
      <c r="L444" s="26">
        <v>5.75</v>
      </c>
      <c r="M444" s="27">
        <f t="shared" si="95"/>
        <v>3038.36</v>
      </c>
    </row>
    <row r="445" spans="1:13" ht="63.75" x14ac:dyDescent="0.25">
      <c r="A445" s="38" t="s">
        <v>1160</v>
      </c>
      <c r="B445" s="37" t="s">
        <v>41</v>
      </c>
      <c r="C445" s="31" t="s">
        <v>349</v>
      </c>
      <c r="D445" s="21" t="s">
        <v>42</v>
      </c>
      <c r="E445" s="35" t="s">
        <v>1017</v>
      </c>
      <c r="F445" s="36">
        <v>43.120930000000001</v>
      </c>
      <c r="G445" s="22">
        <v>43.12</v>
      </c>
      <c r="H445" s="20" t="s">
        <v>3</v>
      </c>
      <c r="I445" s="27">
        <v>18.170000000000002</v>
      </c>
      <c r="J445" s="26">
        <v>18.170000000000002</v>
      </c>
      <c r="K445" s="47">
        <v>0.2009</v>
      </c>
      <c r="L445" s="26">
        <v>21.82</v>
      </c>
      <c r="M445" s="27">
        <f t="shared" ref="M445:M446" si="97">ROUND(G445*L445,2)</f>
        <v>940.88</v>
      </c>
    </row>
    <row r="446" spans="1:13" ht="51" x14ac:dyDescent="0.25">
      <c r="A446" s="38" t="s">
        <v>1161</v>
      </c>
      <c r="B446" s="37" t="s">
        <v>37</v>
      </c>
      <c r="C446" s="31" t="s">
        <v>349</v>
      </c>
      <c r="D446" s="21" t="s">
        <v>38</v>
      </c>
      <c r="E446" s="35" t="s">
        <v>1016</v>
      </c>
      <c r="F446" s="36">
        <v>43.120930000000001</v>
      </c>
      <c r="G446" s="22">
        <v>43.12</v>
      </c>
      <c r="H446" s="20" t="s">
        <v>3</v>
      </c>
      <c r="I446" s="27">
        <v>21.58</v>
      </c>
      <c r="J446" s="26">
        <v>21.58</v>
      </c>
      <c r="K446" s="47">
        <v>0.2009</v>
      </c>
      <c r="L446" s="26">
        <v>25.92</v>
      </c>
      <c r="M446" s="27">
        <f t="shared" si="97"/>
        <v>1117.67</v>
      </c>
    </row>
    <row r="447" spans="1:13" ht="89.25" x14ac:dyDescent="0.25">
      <c r="A447" s="38" t="s">
        <v>1162</v>
      </c>
      <c r="B447" s="37" t="s">
        <v>20</v>
      </c>
      <c r="C447" s="31" t="s">
        <v>349</v>
      </c>
      <c r="D447" s="21" t="s">
        <v>21</v>
      </c>
      <c r="E447" s="35" t="s">
        <v>1015</v>
      </c>
      <c r="F447" s="41">
        <v>2231.38</v>
      </c>
      <c r="G447" s="22">
        <v>2231.38</v>
      </c>
      <c r="H447" s="20" t="s">
        <v>1</v>
      </c>
      <c r="I447" s="27">
        <v>1.88</v>
      </c>
      <c r="J447" s="26">
        <v>1.88</v>
      </c>
      <c r="K447" s="47">
        <v>0.2009</v>
      </c>
      <c r="L447" s="26">
        <v>2.2599999999999998</v>
      </c>
      <c r="M447" s="27">
        <f t="shared" ref="M447:M476" si="98">ROUND(G447*L447,2)</f>
        <v>5042.92</v>
      </c>
    </row>
    <row r="448" spans="1:13" ht="25.5" x14ac:dyDescent="0.25">
      <c r="A448" s="38" t="s">
        <v>1163</v>
      </c>
      <c r="B448" s="37" t="s">
        <v>94</v>
      </c>
      <c r="C448" s="31" t="s">
        <v>349</v>
      </c>
      <c r="D448" s="21" t="s">
        <v>95</v>
      </c>
      <c r="E448" s="35" t="s">
        <v>741</v>
      </c>
      <c r="F448" s="36">
        <v>111.56900000000002</v>
      </c>
      <c r="G448" s="22">
        <v>111.57</v>
      </c>
      <c r="H448" s="20" t="s">
        <v>3</v>
      </c>
      <c r="I448" s="27">
        <v>214.95</v>
      </c>
      <c r="J448" s="26">
        <v>214.95</v>
      </c>
      <c r="K448" s="47">
        <v>0.2009</v>
      </c>
      <c r="L448" s="26">
        <v>258.13</v>
      </c>
      <c r="M448" s="27">
        <f t="shared" si="98"/>
        <v>28799.56</v>
      </c>
    </row>
    <row r="449" spans="1:13" ht="25.5" x14ac:dyDescent="0.25">
      <c r="A449" s="38" t="s">
        <v>1164</v>
      </c>
      <c r="B449" s="37" t="s">
        <v>79</v>
      </c>
      <c r="C449" s="31" t="s">
        <v>349</v>
      </c>
      <c r="D449" s="21" t="s">
        <v>80</v>
      </c>
      <c r="E449" s="35" t="s">
        <v>985</v>
      </c>
      <c r="F449" s="41">
        <v>6939.5918000000001</v>
      </c>
      <c r="G449" s="22">
        <v>6939.59</v>
      </c>
      <c r="H449" s="20" t="s">
        <v>28</v>
      </c>
      <c r="I449" s="27">
        <v>10.43</v>
      </c>
      <c r="J449" s="26">
        <v>10.43</v>
      </c>
      <c r="K449" s="47">
        <v>0.2009</v>
      </c>
      <c r="L449" s="26">
        <v>12.53</v>
      </c>
      <c r="M449" s="27">
        <f t="shared" si="98"/>
        <v>86953.06</v>
      </c>
    </row>
    <row r="450" spans="1:13" ht="25.5" x14ac:dyDescent="0.25">
      <c r="A450" s="38" t="s">
        <v>1165</v>
      </c>
      <c r="B450" s="37" t="s">
        <v>81</v>
      </c>
      <c r="C450" s="31" t="s">
        <v>349</v>
      </c>
      <c r="D450" s="21" t="s">
        <v>82</v>
      </c>
      <c r="E450" s="35" t="s">
        <v>990</v>
      </c>
      <c r="F450" s="36">
        <v>133.8828</v>
      </c>
      <c r="G450" s="22">
        <v>133.88</v>
      </c>
      <c r="H450" s="20" t="s">
        <v>3</v>
      </c>
      <c r="I450" s="27">
        <v>508.73</v>
      </c>
      <c r="J450" s="26">
        <v>508.73</v>
      </c>
      <c r="K450" s="47">
        <v>0.2009</v>
      </c>
      <c r="L450" s="26">
        <v>610.92999999999995</v>
      </c>
      <c r="M450" s="27">
        <f t="shared" si="98"/>
        <v>81791.31</v>
      </c>
    </row>
    <row r="451" spans="1:13" ht="63.75" x14ac:dyDescent="0.25">
      <c r="A451" s="38" t="s">
        <v>1166</v>
      </c>
      <c r="B451" s="37" t="s">
        <v>85</v>
      </c>
      <c r="C451" s="31" t="s">
        <v>349</v>
      </c>
      <c r="D451" s="21" t="s">
        <v>86</v>
      </c>
      <c r="E451" s="35" t="s">
        <v>731</v>
      </c>
      <c r="F451" s="36">
        <v>133.8828</v>
      </c>
      <c r="G451" s="22">
        <v>133.88</v>
      </c>
      <c r="H451" s="20" t="s">
        <v>3</v>
      </c>
      <c r="I451" s="27">
        <v>95.77</v>
      </c>
      <c r="J451" s="26">
        <v>95.77</v>
      </c>
      <c r="K451" s="47">
        <v>0.2009</v>
      </c>
      <c r="L451" s="26">
        <v>115.01</v>
      </c>
      <c r="M451" s="27">
        <f t="shared" ref="M451:M454" si="99">ROUND(G451*L451,2)</f>
        <v>15397.54</v>
      </c>
    </row>
    <row r="452" spans="1:13" ht="25.5" x14ac:dyDescent="0.25">
      <c r="A452" s="38" t="s">
        <v>1167</v>
      </c>
      <c r="B452" s="37" t="s">
        <v>73</v>
      </c>
      <c r="C452" s="31" t="s">
        <v>349</v>
      </c>
      <c r="D452" s="21" t="s">
        <v>74</v>
      </c>
      <c r="E452" s="35" t="s">
        <v>988</v>
      </c>
      <c r="F452" s="36">
        <v>192.79123200000001</v>
      </c>
      <c r="G452" s="22">
        <v>192.79</v>
      </c>
      <c r="H452" s="20" t="s">
        <v>1</v>
      </c>
      <c r="I452" s="27">
        <v>211.98</v>
      </c>
      <c r="J452" s="26">
        <v>211.98</v>
      </c>
      <c r="K452" s="47">
        <v>0.2009</v>
      </c>
      <c r="L452" s="26">
        <v>254.57</v>
      </c>
      <c r="M452" s="27">
        <f t="shared" si="99"/>
        <v>49078.55</v>
      </c>
    </row>
    <row r="453" spans="1:13" ht="38.25" x14ac:dyDescent="0.25">
      <c r="A453" s="38" t="s">
        <v>1168</v>
      </c>
      <c r="B453" s="37" t="s">
        <v>91</v>
      </c>
      <c r="C453" s="31" t="s">
        <v>349</v>
      </c>
      <c r="D453" s="21" t="s">
        <v>92</v>
      </c>
      <c r="E453" s="35" t="s">
        <v>989</v>
      </c>
      <c r="F453" s="36">
        <v>2231.38</v>
      </c>
      <c r="G453" s="22">
        <v>2231.38</v>
      </c>
      <c r="H453" s="20" t="s">
        <v>1</v>
      </c>
      <c r="I453" s="27">
        <v>15.74</v>
      </c>
      <c r="J453" s="26">
        <v>15.74</v>
      </c>
      <c r="K453" s="47">
        <v>0.2009</v>
      </c>
      <c r="L453" s="26">
        <v>18.899999999999999</v>
      </c>
      <c r="M453" s="27">
        <f t="shared" si="99"/>
        <v>42173.08</v>
      </c>
    </row>
    <row r="454" spans="1:13" ht="25.5" x14ac:dyDescent="0.25">
      <c r="A454" s="38" t="s">
        <v>1169</v>
      </c>
      <c r="B454" s="37" t="s">
        <v>459</v>
      </c>
      <c r="C454" s="31" t="s">
        <v>423</v>
      </c>
      <c r="D454" s="21" t="s">
        <v>460</v>
      </c>
      <c r="E454" s="35" t="s">
        <v>594</v>
      </c>
      <c r="F454" s="36">
        <v>6</v>
      </c>
      <c r="G454" s="22">
        <v>6</v>
      </c>
      <c r="H454" s="20" t="s">
        <v>1</v>
      </c>
      <c r="I454" s="27">
        <v>4.2699999999999996</v>
      </c>
      <c r="J454" s="26">
        <v>4.2699999999999996</v>
      </c>
      <c r="K454" s="47">
        <v>0.2009</v>
      </c>
      <c r="L454" s="26">
        <v>5.13</v>
      </c>
      <c r="M454" s="27">
        <f t="shared" si="99"/>
        <v>30.78</v>
      </c>
    </row>
    <row r="455" spans="1:13" x14ac:dyDescent="0.25">
      <c r="A455" s="23" t="s">
        <v>1170</v>
      </c>
      <c r="B455" s="34" t="s">
        <v>687</v>
      </c>
      <c r="C455" s="30"/>
      <c r="D455" s="24"/>
      <c r="E455" s="24"/>
      <c r="F455" s="23"/>
      <c r="G455" s="24"/>
      <c r="H455" s="24"/>
      <c r="I455" s="24"/>
      <c r="J455" s="25"/>
      <c r="K455" s="25"/>
      <c r="L455" s="25"/>
      <c r="M455" s="25">
        <f>SUM(M456:M477)</f>
        <v>206861.33000000002</v>
      </c>
    </row>
    <row r="456" spans="1:13" ht="76.5" x14ac:dyDescent="0.25">
      <c r="A456" s="38" t="s">
        <v>1171</v>
      </c>
      <c r="B456" s="37" t="s">
        <v>509</v>
      </c>
      <c r="C456" s="31" t="s">
        <v>478</v>
      </c>
      <c r="D456" s="21" t="s">
        <v>571</v>
      </c>
      <c r="E456" s="35" t="s">
        <v>742</v>
      </c>
      <c r="F456" s="36">
        <v>1</v>
      </c>
      <c r="G456" s="22">
        <v>1</v>
      </c>
      <c r="H456" s="20" t="s">
        <v>477</v>
      </c>
      <c r="I456" s="27">
        <v>6064.71</v>
      </c>
      <c r="J456" s="26">
        <v>6064.71</v>
      </c>
      <c r="K456" s="47">
        <v>0.2009</v>
      </c>
      <c r="L456" s="26">
        <v>7283.11</v>
      </c>
      <c r="M456" s="27">
        <f t="shared" ref="M456" si="100">ROUND(G456*L456,2)</f>
        <v>7283.11</v>
      </c>
    </row>
    <row r="457" spans="1:13" ht="25.5" x14ac:dyDescent="0.25">
      <c r="A457" s="38" t="s">
        <v>1172</v>
      </c>
      <c r="B457" s="37" t="s">
        <v>184</v>
      </c>
      <c r="C457" s="31" t="s">
        <v>349</v>
      </c>
      <c r="D457" s="21" t="s">
        <v>185</v>
      </c>
      <c r="E457" s="35" t="s">
        <v>994</v>
      </c>
      <c r="F457" s="36">
        <v>50</v>
      </c>
      <c r="G457" s="22">
        <v>50</v>
      </c>
      <c r="H457" s="20" t="s">
        <v>0</v>
      </c>
      <c r="I457" s="27">
        <v>168.05</v>
      </c>
      <c r="J457" s="26">
        <v>168.05</v>
      </c>
      <c r="K457" s="47">
        <v>0.2009</v>
      </c>
      <c r="L457" s="26">
        <v>201.81</v>
      </c>
      <c r="M457" s="27">
        <f t="shared" si="98"/>
        <v>10090.5</v>
      </c>
    </row>
    <row r="458" spans="1:13" ht="51" x14ac:dyDescent="0.25">
      <c r="A458" s="38" t="s">
        <v>1173</v>
      </c>
      <c r="B458" s="37">
        <v>98516</v>
      </c>
      <c r="C458" s="31" t="s">
        <v>762</v>
      </c>
      <c r="D458" s="21" t="s">
        <v>471</v>
      </c>
      <c r="E458" s="35" t="s">
        <v>743</v>
      </c>
      <c r="F458" s="36">
        <v>9</v>
      </c>
      <c r="G458" s="22">
        <v>9</v>
      </c>
      <c r="H458" s="20" t="s">
        <v>0</v>
      </c>
      <c r="I458" s="27">
        <v>352.62</v>
      </c>
      <c r="J458" s="26">
        <v>352.62</v>
      </c>
      <c r="K458" s="47">
        <v>0.2009</v>
      </c>
      <c r="L458" s="26">
        <v>423.46</v>
      </c>
      <c r="M458" s="27">
        <f t="shared" si="98"/>
        <v>3811.14</v>
      </c>
    </row>
    <row r="459" spans="1:13" ht="25.5" x14ac:dyDescent="0.25">
      <c r="A459" s="38" t="s">
        <v>1174</v>
      </c>
      <c r="B459" s="37" t="s">
        <v>442</v>
      </c>
      <c r="C459" s="31" t="s">
        <v>423</v>
      </c>
      <c r="D459" s="21" t="s">
        <v>443</v>
      </c>
      <c r="E459" s="35" t="s">
        <v>995</v>
      </c>
      <c r="F459" s="36">
        <v>1</v>
      </c>
      <c r="G459" s="22">
        <v>1</v>
      </c>
      <c r="H459" s="20" t="s">
        <v>0</v>
      </c>
      <c r="I459" s="27">
        <v>372.46</v>
      </c>
      <c r="J459" s="26">
        <v>372.46</v>
      </c>
      <c r="K459" s="47">
        <v>0.2009</v>
      </c>
      <c r="L459" s="26">
        <v>447.29</v>
      </c>
      <c r="M459" s="27">
        <f t="shared" ref="M459:M460" si="101">ROUND(G459*L459,2)</f>
        <v>447.29</v>
      </c>
    </row>
    <row r="460" spans="1:13" ht="38.25" x14ac:dyDescent="0.25">
      <c r="A460" s="38" t="s">
        <v>1175</v>
      </c>
      <c r="B460" s="37" t="s">
        <v>112</v>
      </c>
      <c r="C460" s="31" t="s">
        <v>349</v>
      </c>
      <c r="D460" s="21" t="s">
        <v>113</v>
      </c>
      <c r="E460" s="35" t="s">
        <v>724</v>
      </c>
      <c r="F460" s="36">
        <v>9.9419999999999994E-2</v>
      </c>
      <c r="G460" s="22">
        <v>0.1</v>
      </c>
      <c r="H460" s="20" t="s">
        <v>3</v>
      </c>
      <c r="I460" s="27">
        <v>3251.86</v>
      </c>
      <c r="J460" s="26">
        <v>3251.86</v>
      </c>
      <c r="K460" s="47">
        <v>0.2009</v>
      </c>
      <c r="L460" s="26">
        <v>3905.16</v>
      </c>
      <c r="M460" s="27">
        <f t="shared" si="101"/>
        <v>390.52</v>
      </c>
    </row>
    <row r="461" spans="1:13" ht="25.5" x14ac:dyDescent="0.25">
      <c r="A461" s="38" t="s">
        <v>1176</v>
      </c>
      <c r="B461" s="37" t="s">
        <v>444</v>
      </c>
      <c r="C461" s="31" t="s">
        <v>423</v>
      </c>
      <c r="D461" s="21" t="s">
        <v>445</v>
      </c>
      <c r="E461" s="35" t="s">
        <v>994</v>
      </c>
      <c r="F461" s="36">
        <v>7</v>
      </c>
      <c r="G461" s="22">
        <v>7</v>
      </c>
      <c r="H461" s="20" t="s">
        <v>0</v>
      </c>
      <c r="I461" s="27">
        <v>391.22</v>
      </c>
      <c r="J461" s="26">
        <v>391.22</v>
      </c>
      <c r="K461" s="47">
        <v>0.2009</v>
      </c>
      <c r="L461" s="26">
        <v>469.82</v>
      </c>
      <c r="M461" s="27">
        <f t="shared" ref="M461:M463" si="102">ROUND(G461*L461,2)</f>
        <v>3288.74</v>
      </c>
    </row>
    <row r="462" spans="1:13" ht="25.5" x14ac:dyDescent="0.25">
      <c r="A462" s="38" t="s">
        <v>1177</v>
      </c>
      <c r="B462" s="37" t="s">
        <v>446</v>
      </c>
      <c r="C462" s="31" t="s">
        <v>423</v>
      </c>
      <c r="D462" s="21" t="s">
        <v>447</v>
      </c>
      <c r="E462" s="35" t="s">
        <v>994</v>
      </c>
      <c r="F462" s="36">
        <v>7</v>
      </c>
      <c r="G462" s="22">
        <v>7</v>
      </c>
      <c r="H462" s="20" t="s">
        <v>0</v>
      </c>
      <c r="I462" s="27">
        <v>461.59</v>
      </c>
      <c r="J462" s="26">
        <v>461.59</v>
      </c>
      <c r="K462" s="47">
        <v>0.2009</v>
      </c>
      <c r="L462" s="26">
        <v>554.32000000000005</v>
      </c>
      <c r="M462" s="27">
        <f t="shared" si="102"/>
        <v>3880.24</v>
      </c>
    </row>
    <row r="463" spans="1:13" ht="25.5" x14ac:dyDescent="0.25">
      <c r="A463" s="38" t="s">
        <v>1178</v>
      </c>
      <c r="B463" s="37" t="s">
        <v>448</v>
      </c>
      <c r="C463" s="31" t="s">
        <v>423</v>
      </c>
      <c r="D463" s="21" t="s">
        <v>449</v>
      </c>
      <c r="E463" s="35" t="s">
        <v>994</v>
      </c>
      <c r="F463" s="36">
        <v>8</v>
      </c>
      <c r="G463" s="22">
        <v>8</v>
      </c>
      <c r="H463" s="20" t="s">
        <v>0</v>
      </c>
      <c r="I463" s="27">
        <v>474.79</v>
      </c>
      <c r="J463" s="26">
        <v>474.79</v>
      </c>
      <c r="K463" s="47">
        <v>0.2009</v>
      </c>
      <c r="L463" s="26">
        <v>570.17999999999995</v>
      </c>
      <c r="M463" s="27">
        <f t="shared" si="102"/>
        <v>4561.4399999999996</v>
      </c>
    </row>
    <row r="464" spans="1:13" ht="38.25" x14ac:dyDescent="0.25">
      <c r="A464" s="38" t="s">
        <v>1179</v>
      </c>
      <c r="B464" s="37" t="s">
        <v>182</v>
      </c>
      <c r="C464" s="31" t="s">
        <v>349</v>
      </c>
      <c r="D464" s="21" t="s">
        <v>183</v>
      </c>
      <c r="E464" s="35" t="s">
        <v>996</v>
      </c>
      <c r="F464" s="36">
        <v>542.70000000000005</v>
      </c>
      <c r="G464" s="22">
        <v>542.70000000000005</v>
      </c>
      <c r="H464" s="20" t="s">
        <v>1</v>
      </c>
      <c r="I464" s="27">
        <v>14.47</v>
      </c>
      <c r="J464" s="26">
        <v>14.47</v>
      </c>
      <c r="K464" s="47">
        <v>0.2009</v>
      </c>
      <c r="L464" s="26">
        <v>17.38</v>
      </c>
      <c r="M464" s="27">
        <f t="shared" si="98"/>
        <v>9432.1299999999992</v>
      </c>
    </row>
    <row r="465" spans="1:14" ht="38.25" x14ac:dyDescent="0.25">
      <c r="A465" s="38" t="s">
        <v>146</v>
      </c>
      <c r="B465" s="37" t="s">
        <v>192</v>
      </c>
      <c r="C465" s="31" t="s">
        <v>349</v>
      </c>
      <c r="D465" s="21" t="s">
        <v>193</v>
      </c>
      <c r="E465" s="35" t="s">
        <v>994</v>
      </c>
      <c r="F465" s="36">
        <v>75</v>
      </c>
      <c r="G465" s="22">
        <v>75</v>
      </c>
      <c r="H465" s="20" t="s">
        <v>0</v>
      </c>
      <c r="I465" s="27">
        <v>568.96</v>
      </c>
      <c r="J465" s="26">
        <v>568.96</v>
      </c>
      <c r="K465" s="47">
        <v>0.2009</v>
      </c>
      <c r="L465" s="26">
        <v>683.26</v>
      </c>
      <c r="M465" s="27">
        <f t="shared" ref="M465" si="103">ROUND(G465*L465,2)</f>
        <v>51244.5</v>
      </c>
    </row>
    <row r="466" spans="1:14" ht="140.25" x14ac:dyDescent="0.25">
      <c r="A466" s="38" t="s">
        <v>1180</v>
      </c>
      <c r="B466" s="37">
        <v>103307</v>
      </c>
      <c r="C466" s="31" t="s">
        <v>762</v>
      </c>
      <c r="D466" s="21" t="s">
        <v>364</v>
      </c>
      <c r="E466" s="35" t="s">
        <v>994</v>
      </c>
      <c r="F466" s="36">
        <v>8</v>
      </c>
      <c r="G466" s="22">
        <v>8</v>
      </c>
      <c r="H466" s="20" t="s">
        <v>0</v>
      </c>
      <c r="I466" s="27">
        <v>1365.89</v>
      </c>
      <c r="J466" s="26">
        <v>1365.89</v>
      </c>
      <c r="K466" s="47">
        <v>0.2009</v>
      </c>
      <c r="L466" s="26">
        <v>1640.3</v>
      </c>
      <c r="M466" s="27">
        <f t="shared" si="98"/>
        <v>13122.4</v>
      </c>
    </row>
    <row r="467" spans="1:14" ht="102" x14ac:dyDescent="0.25">
      <c r="A467" s="38" t="s">
        <v>1181</v>
      </c>
      <c r="B467" s="37" t="s">
        <v>461</v>
      </c>
      <c r="C467" s="31" t="s">
        <v>423</v>
      </c>
      <c r="D467" s="21" t="s">
        <v>1241</v>
      </c>
      <c r="E467" s="35" t="s">
        <v>997</v>
      </c>
      <c r="F467" s="36">
        <v>171.71999999999997</v>
      </c>
      <c r="G467" s="22">
        <v>171.72</v>
      </c>
      <c r="H467" s="20" t="s">
        <v>2</v>
      </c>
      <c r="I467" s="27">
        <v>360.73</v>
      </c>
      <c r="J467" s="26">
        <v>360.73</v>
      </c>
      <c r="K467" s="47">
        <v>0.2009</v>
      </c>
      <c r="L467" s="26">
        <v>433.2</v>
      </c>
      <c r="M467" s="27">
        <f t="shared" si="98"/>
        <v>74389.100000000006</v>
      </c>
    </row>
    <row r="468" spans="1:14" ht="114.75" x14ac:dyDescent="0.25">
      <c r="A468" s="38" t="s">
        <v>1182</v>
      </c>
      <c r="B468" s="37" t="s">
        <v>101</v>
      </c>
      <c r="C468" s="31" t="s">
        <v>349</v>
      </c>
      <c r="D468" s="21" t="s">
        <v>102</v>
      </c>
      <c r="E468" s="35" t="s">
        <v>998</v>
      </c>
      <c r="F468" s="36">
        <v>144</v>
      </c>
      <c r="G468" s="22">
        <v>144</v>
      </c>
      <c r="H468" s="20" t="s">
        <v>2</v>
      </c>
      <c r="I468" s="27">
        <v>85.63</v>
      </c>
      <c r="J468" s="26">
        <v>85.63</v>
      </c>
      <c r="K468" s="47">
        <v>0.2009</v>
      </c>
      <c r="L468" s="26">
        <v>102.83</v>
      </c>
      <c r="M468" s="27">
        <f t="shared" ref="M468" si="104">ROUND(G468*L468,2)</f>
        <v>14807.52</v>
      </c>
    </row>
    <row r="469" spans="1:14" ht="63.75" x14ac:dyDescent="0.25">
      <c r="A469" s="38" t="s">
        <v>1183</v>
      </c>
      <c r="B469" s="37" t="s">
        <v>57</v>
      </c>
      <c r="C469" s="31" t="s">
        <v>349</v>
      </c>
      <c r="D469" s="21" t="s">
        <v>58</v>
      </c>
      <c r="E469" s="35" t="s">
        <v>999</v>
      </c>
      <c r="F469" s="36">
        <v>13.783737767625217</v>
      </c>
      <c r="G469" s="22">
        <v>13.78</v>
      </c>
      <c r="H469" s="20" t="s">
        <v>3</v>
      </c>
      <c r="I469" s="27">
        <v>13.63</v>
      </c>
      <c r="J469" s="26">
        <v>13.63</v>
      </c>
      <c r="K469" s="47">
        <v>0.2009</v>
      </c>
      <c r="L469" s="26">
        <v>16.37</v>
      </c>
      <c r="M469" s="27">
        <f t="shared" ref="M469:M470" si="105">ROUND(G469*L469,2)</f>
        <v>225.58</v>
      </c>
    </row>
    <row r="470" spans="1:14" ht="51" x14ac:dyDescent="0.25">
      <c r="A470" s="38" t="s">
        <v>1184</v>
      </c>
      <c r="B470" s="37" t="s">
        <v>47</v>
      </c>
      <c r="C470" s="31" t="s">
        <v>349</v>
      </c>
      <c r="D470" s="21" t="s">
        <v>48</v>
      </c>
      <c r="E470" s="35" t="s">
        <v>1000</v>
      </c>
      <c r="F470" s="36">
        <v>13.783737767625217</v>
      </c>
      <c r="G470" s="22">
        <v>13.78</v>
      </c>
      <c r="H470" s="20" t="s">
        <v>3</v>
      </c>
      <c r="I470" s="27">
        <v>39.06</v>
      </c>
      <c r="J470" s="26">
        <v>39.06</v>
      </c>
      <c r="K470" s="47">
        <v>0.2009</v>
      </c>
      <c r="L470" s="26">
        <v>46.91</v>
      </c>
      <c r="M470" s="27">
        <f t="shared" si="105"/>
        <v>646.41999999999996</v>
      </c>
    </row>
    <row r="471" spans="1:14" ht="38.25" x14ac:dyDescent="0.25">
      <c r="A471" s="38" t="s">
        <v>1185</v>
      </c>
      <c r="B471" s="37" t="s">
        <v>182</v>
      </c>
      <c r="C471" s="31" t="s">
        <v>349</v>
      </c>
      <c r="D471" s="21" t="s">
        <v>183</v>
      </c>
      <c r="E471" s="35" t="s">
        <v>1001</v>
      </c>
      <c r="F471" s="36">
        <v>35.64</v>
      </c>
      <c r="G471" s="22">
        <v>35.64</v>
      </c>
      <c r="H471" s="20" t="s">
        <v>1</v>
      </c>
      <c r="I471" s="27">
        <v>14.47</v>
      </c>
      <c r="J471" s="26">
        <v>14.47</v>
      </c>
      <c r="K471" s="47">
        <v>0.2009</v>
      </c>
      <c r="L471" s="26">
        <v>17.38</v>
      </c>
      <c r="M471" s="27">
        <f t="shared" ref="M471" si="106">ROUND(G471*L471,2)</f>
        <v>619.41999999999996</v>
      </c>
      <c r="N471" s="49"/>
    </row>
    <row r="472" spans="1:14" ht="38.25" x14ac:dyDescent="0.25">
      <c r="A472" s="38" t="s">
        <v>1186</v>
      </c>
      <c r="B472" s="37" t="s">
        <v>26</v>
      </c>
      <c r="C472" s="31" t="s">
        <v>349</v>
      </c>
      <c r="D472" s="21" t="s">
        <v>27</v>
      </c>
      <c r="E472" s="35" t="s">
        <v>1002</v>
      </c>
      <c r="F472" s="36">
        <v>80.199999999999989</v>
      </c>
      <c r="G472" s="22">
        <v>80.2</v>
      </c>
      <c r="H472" s="20" t="s">
        <v>1</v>
      </c>
      <c r="I472" s="27">
        <v>7</v>
      </c>
      <c r="J472" s="26">
        <v>7</v>
      </c>
      <c r="K472" s="47">
        <v>0.2009</v>
      </c>
      <c r="L472" s="26">
        <v>8.41</v>
      </c>
      <c r="M472" s="27">
        <f t="shared" si="98"/>
        <v>674.48</v>
      </c>
      <c r="N472" s="39"/>
    </row>
    <row r="473" spans="1:14" ht="38.25" x14ac:dyDescent="0.25">
      <c r="A473" s="38" t="s">
        <v>1187</v>
      </c>
      <c r="B473" s="37" t="s">
        <v>127</v>
      </c>
      <c r="C473" s="31" t="s">
        <v>349</v>
      </c>
      <c r="D473" s="21" t="s">
        <v>128</v>
      </c>
      <c r="E473" s="35" t="s">
        <v>1002</v>
      </c>
      <c r="F473" s="36">
        <v>80.199999999999989</v>
      </c>
      <c r="G473" s="22">
        <v>80.2</v>
      </c>
      <c r="H473" s="20" t="s">
        <v>1</v>
      </c>
      <c r="I473" s="27">
        <v>12.76</v>
      </c>
      <c r="J473" s="26">
        <v>12.76</v>
      </c>
      <c r="K473" s="47">
        <v>0.2009</v>
      </c>
      <c r="L473" s="26">
        <v>15.32</v>
      </c>
      <c r="M473" s="27">
        <f t="shared" si="98"/>
        <v>1228.6600000000001</v>
      </c>
    </row>
    <row r="474" spans="1:14" ht="38.25" x14ac:dyDescent="0.25">
      <c r="A474" s="38" t="s">
        <v>1188</v>
      </c>
      <c r="B474" s="37" t="s">
        <v>129</v>
      </c>
      <c r="C474" s="31" t="s">
        <v>349</v>
      </c>
      <c r="D474" s="21" t="s">
        <v>130</v>
      </c>
      <c r="E474" s="35" t="s">
        <v>1002</v>
      </c>
      <c r="F474" s="36">
        <v>80.199999999999989</v>
      </c>
      <c r="G474" s="22">
        <v>80.2</v>
      </c>
      <c r="H474" s="20" t="s">
        <v>1</v>
      </c>
      <c r="I474" s="27">
        <v>30.1</v>
      </c>
      <c r="J474" s="26">
        <v>30.1</v>
      </c>
      <c r="K474" s="47">
        <v>0.2009</v>
      </c>
      <c r="L474" s="26">
        <v>36.15</v>
      </c>
      <c r="M474" s="27">
        <f t="shared" si="98"/>
        <v>2899.23</v>
      </c>
    </row>
    <row r="475" spans="1:14" ht="38.25" x14ac:dyDescent="0.25">
      <c r="A475" s="38" t="s">
        <v>147</v>
      </c>
      <c r="B475" s="37" t="s">
        <v>178</v>
      </c>
      <c r="C475" s="31" t="s">
        <v>349</v>
      </c>
      <c r="D475" s="21" t="s">
        <v>1233</v>
      </c>
      <c r="E475" s="35" t="s">
        <v>1002</v>
      </c>
      <c r="F475" s="36">
        <v>80.199999999999989</v>
      </c>
      <c r="G475" s="22">
        <v>80.2</v>
      </c>
      <c r="H475" s="20" t="s">
        <v>1</v>
      </c>
      <c r="I475" s="27">
        <v>38.299999999999997</v>
      </c>
      <c r="J475" s="26">
        <v>38.299999999999997</v>
      </c>
      <c r="K475" s="47">
        <v>0.2009</v>
      </c>
      <c r="L475" s="26">
        <v>45.99</v>
      </c>
      <c r="M475" s="27">
        <f t="shared" si="98"/>
        <v>3688.4</v>
      </c>
    </row>
    <row r="476" spans="1:14" ht="38.25" x14ac:dyDescent="0.25">
      <c r="A476" s="38" t="s">
        <v>1189</v>
      </c>
      <c r="B476" s="37" t="s">
        <v>181</v>
      </c>
      <c r="C476" s="31" t="s">
        <v>349</v>
      </c>
      <c r="D476" s="21" t="s">
        <v>1234</v>
      </c>
      <c r="E476" s="35" t="s">
        <v>1003</v>
      </c>
      <c r="F476" s="36">
        <v>1.6</v>
      </c>
      <c r="G476" s="22">
        <v>1.6</v>
      </c>
      <c r="H476" s="20" t="s">
        <v>1</v>
      </c>
      <c r="I476" s="27">
        <v>51.9</v>
      </c>
      <c r="J476" s="26">
        <v>51.9</v>
      </c>
      <c r="K476" s="47">
        <v>0.2009</v>
      </c>
      <c r="L476" s="26">
        <v>62.33</v>
      </c>
      <c r="M476" s="27">
        <f t="shared" si="98"/>
        <v>99.73</v>
      </c>
    </row>
    <row r="477" spans="1:14" ht="25.5" x14ac:dyDescent="0.25">
      <c r="A477" s="38" t="s">
        <v>1190</v>
      </c>
      <c r="B477" s="37" t="s">
        <v>459</v>
      </c>
      <c r="C477" s="31" t="s">
        <v>423</v>
      </c>
      <c r="D477" s="21" t="s">
        <v>460</v>
      </c>
      <c r="E477" s="35" t="s">
        <v>594</v>
      </c>
      <c r="F477" s="36">
        <v>6</v>
      </c>
      <c r="G477" s="22">
        <v>6</v>
      </c>
      <c r="H477" s="20" t="s">
        <v>1</v>
      </c>
      <c r="I477" s="27">
        <v>4.2699999999999996</v>
      </c>
      <c r="J477" s="26">
        <v>4.2699999999999996</v>
      </c>
      <c r="K477" s="47">
        <v>0.2009</v>
      </c>
      <c r="L477" s="26">
        <v>5.13</v>
      </c>
      <c r="M477" s="27">
        <f t="shared" ref="M477" si="107">ROUND(G477*L477,2)</f>
        <v>30.78</v>
      </c>
    </row>
    <row r="478" spans="1:14" x14ac:dyDescent="0.25">
      <c r="A478" s="23" t="s">
        <v>1191</v>
      </c>
      <c r="B478" s="34" t="s">
        <v>1267</v>
      </c>
      <c r="C478" s="30"/>
      <c r="D478" s="24"/>
      <c r="E478" s="24"/>
      <c r="F478" s="23"/>
      <c r="G478" s="24"/>
      <c r="H478" s="24"/>
      <c r="I478" s="24"/>
      <c r="J478" s="25"/>
      <c r="K478" s="25"/>
      <c r="L478" s="25"/>
      <c r="M478" s="25">
        <f>SUM(M479:M483)</f>
        <v>4417.5</v>
      </c>
    </row>
    <row r="479" spans="1:14" ht="38.25" x14ac:dyDescent="0.25">
      <c r="A479" s="38" t="s">
        <v>1192</v>
      </c>
      <c r="B479" s="37" t="s">
        <v>6</v>
      </c>
      <c r="C479" s="31" t="s">
        <v>349</v>
      </c>
      <c r="D479" s="21" t="s">
        <v>7</v>
      </c>
      <c r="E479" s="35" t="s">
        <v>1258</v>
      </c>
      <c r="F479" s="41">
        <v>32.67</v>
      </c>
      <c r="G479" s="22">
        <v>32.67</v>
      </c>
      <c r="H479" s="20" t="s">
        <v>1</v>
      </c>
      <c r="I479" s="27">
        <v>24.72</v>
      </c>
      <c r="J479" s="26">
        <v>24.72</v>
      </c>
      <c r="K479" s="47">
        <v>0.2009</v>
      </c>
      <c r="L479" s="26">
        <v>29.69</v>
      </c>
      <c r="M479" s="27">
        <f t="shared" ref="M479:M482" si="108">ROUND(G479*L479,2)</f>
        <v>969.97</v>
      </c>
    </row>
    <row r="480" spans="1:14" ht="89.25" x14ac:dyDescent="0.25">
      <c r="A480" s="38" t="s">
        <v>1252</v>
      </c>
      <c r="B480" s="37" t="s">
        <v>1260</v>
      </c>
      <c r="C480" s="31" t="s">
        <v>478</v>
      </c>
      <c r="D480" s="21" t="s">
        <v>1261</v>
      </c>
      <c r="E480" s="35" t="s">
        <v>1266</v>
      </c>
      <c r="F480" s="41">
        <v>1</v>
      </c>
      <c r="G480" s="22">
        <v>1</v>
      </c>
      <c r="H480" s="20" t="s">
        <v>477</v>
      </c>
      <c r="I480" s="27">
        <v>820.77</v>
      </c>
      <c r="J480" s="26">
        <v>820.77</v>
      </c>
      <c r="K480" s="47">
        <v>0.2009</v>
      </c>
      <c r="L480" s="26">
        <v>985.66</v>
      </c>
      <c r="M480" s="27">
        <f t="shared" ref="M480" si="109">ROUND(G480*L480,2)</f>
        <v>985.66</v>
      </c>
    </row>
    <row r="481" spans="1:13" ht="76.5" x14ac:dyDescent="0.25">
      <c r="A481" s="38" t="s">
        <v>1253</v>
      </c>
      <c r="B481" s="37" t="s">
        <v>35</v>
      </c>
      <c r="C481" s="31" t="s">
        <v>349</v>
      </c>
      <c r="D481" s="21" t="s">
        <v>36</v>
      </c>
      <c r="E481" s="35" t="s">
        <v>1268</v>
      </c>
      <c r="F481" s="41">
        <v>7.8407999999999998</v>
      </c>
      <c r="G481" s="22">
        <v>7.84</v>
      </c>
      <c r="H481" s="20" t="s">
        <v>3</v>
      </c>
      <c r="I481" s="27">
        <v>111.46</v>
      </c>
      <c r="J481" s="26">
        <v>111.46</v>
      </c>
      <c r="K481" s="47">
        <v>0.2009</v>
      </c>
      <c r="L481" s="26">
        <v>133.85</v>
      </c>
      <c r="M481" s="27">
        <f t="shared" si="108"/>
        <v>1049.3800000000001</v>
      </c>
    </row>
    <row r="482" spans="1:13" ht="76.5" x14ac:dyDescent="0.25">
      <c r="A482" s="38" t="s">
        <v>1254</v>
      </c>
      <c r="B482" s="37" t="s">
        <v>35</v>
      </c>
      <c r="C482" s="31" t="s">
        <v>349</v>
      </c>
      <c r="D482" s="21" t="s">
        <v>36</v>
      </c>
      <c r="E482" s="35" t="s">
        <v>1259</v>
      </c>
      <c r="F482" s="41">
        <v>3</v>
      </c>
      <c r="G482" s="22">
        <v>3</v>
      </c>
      <c r="H482" s="20" t="s">
        <v>3</v>
      </c>
      <c r="I482" s="27">
        <v>111.46</v>
      </c>
      <c r="J482" s="26">
        <v>111.46</v>
      </c>
      <c r="K482" s="47">
        <v>0.2009</v>
      </c>
      <c r="L482" s="26">
        <v>133.85</v>
      </c>
      <c r="M482" s="27">
        <f t="shared" si="108"/>
        <v>401.55</v>
      </c>
    </row>
    <row r="483" spans="1:13" ht="51" x14ac:dyDescent="0.25">
      <c r="A483" s="38" t="s">
        <v>1255</v>
      </c>
      <c r="B483" s="37" t="s">
        <v>196</v>
      </c>
      <c r="C483" s="31" t="s">
        <v>349</v>
      </c>
      <c r="D483" s="21" t="s">
        <v>197</v>
      </c>
      <c r="E483" s="35" t="s">
        <v>1232</v>
      </c>
      <c r="F483" s="41">
        <v>0.89999999999999991</v>
      </c>
      <c r="G483" s="22">
        <v>0.9</v>
      </c>
      <c r="H483" s="20" t="s">
        <v>1</v>
      </c>
      <c r="I483" s="27">
        <v>935.36</v>
      </c>
      <c r="J483" s="26">
        <v>935.36</v>
      </c>
      <c r="K483" s="47">
        <v>0.2009</v>
      </c>
      <c r="L483" s="26">
        <v>1123.27</v>
      </c>
      <c r="M483" s="27">
        <f t="shared" ref="M483" si="110">ROUND(G483*L483,2)</f>
        <v>1010.94</v>
      </c>
    </row>
    <row r="484" spans="1:13" x14ac:dyDescent="0.25">
      <c r="A484" s="60" t="s">
        <v>1221</v>
      </c>
      <c r="B484" s="60"/>
      <c r="C484" s="60"/>
      <c r="D484" s="60"/>
      <c r="E484" s="60"/>
      <c r="F484" s="60"/>
      <c r="G484" s="60"/>
      <c r="H484" s="60"/>
      <c r="I484" s="60"/>
      <c r="J484" s="60"/>
      <c r="K484" s="60"/>
      <c r="L484" s="60"/>
      <c r="M484" s="42">
        <f>SUM(M8:M483)/2</f>
        <v>5070155.5700000022</v>
      </c>
    </row>
    <row r="485" spans="1:13" x14ac:dyDescent="0.25">
      <c r="F485" s="10"/>
    </row>
    <row r="486" spans="1:13" x14ac:dyDescent="0.25">
      <c r="F486" s="10"/>
    </row>
    <row r="487" spans="1:13" x14ac:dyDescent="0.25">
      <c r="F487" s="10"/>
    </row>
    <row r="488" spans="1:13" x14ac:dyDescent="0.25">
      <c r="F488" s="10"/>
    </row>
    <row r="489" spans="1:13" x14ac:dyDescent="0.25">
      <c r="F489" s="10"/>
    </row>
    <row r="490" spans="1:13" x14ac:dyDescent="0.25">
      <c r="F490" s="10"/>
    </row>
    <row r="491" spans="1:13" x14ac:dyDescent="0.25">
      <c r="F491" s="10"/>
    </row>
    <row r="492" spans="1:13" x14ac:dyDescent="0.25">
      <c r="F492" s="10"/>
    </row>
    <row r="493" spans="1:13" x14ac:dyDescent="0.25">
      <c r="F493" s="10"/>
    </row>
    <row r="494" spans="1:13" x14ac:dyDescent="0.25">
      <c r="F494" s="10"/>
    </row>
    <row r="495" spans="1:13" x14ac:dyDescent="0.25">
      <c r="F495" s="10"/>
    </row>
    <row r="496" spans="1:13" x14ac:dyDescent="0.25">
      <c r="F496" s="10"/>
    </row>
    <row r="497" spans="6:6" x14ac:dyDescent="0.25">
      <c r="F497" s="10"/>
    </row>
    <row r="498" spans="6:6" x14ac:dyDescent="0.25">
      <c r="F498" s="10"/>
    </row>
    <row r="499" spans="6:6" x14ac:dyDescent="0.25">
      <c r="F499" s="10"/>
    </row>
    <row r="500" spans="6:6" x14ac:dyDescent="0.25">
      <c r="F500" s="10"/>
    </row>
    <row r="501" spans="6:6" x14ac:dyDescent="0.25">
      <c r="F501" s="10"/>
    </row>
    <row r="502" spans="6:6" x14ac:dyDescent="0.25">
      <c r="F502" s="10"/>
    </row>
    <row r="503" spans="6:6" x14ac:dyDescent="0.25">
      <c r="F503" s="10"/>
    </row>
    <row r="504" spans="6:6" x14ac:dyDescent="0.25">
      <c r="F504" s="10"/>
    </row>
    <row r="505" spans="6:6" x14ac:dyDescent="0.25">
      <c r="F505" s="10"/>
    </row>
    <row r="506" spans="6:6" x14ac:dyDescent="0.25">
      <c r="F506" s="10"/>
    </row>
    <row r="507" spans="6:6" x14ac:dyDescent="0.25">
      <c r="F507" s="10"/>
    </row>
    <row r="508" spans="6:6" x14ac:dyDescent="0.25">
      <c r="F508" s="10"/>
    </row>
    <row r="509" spans="6:6" x14ac:dyDescent="0.25">
      <c r="F509" s="10"/>
    </row>
    <row r="510" spans="6:6" x14ac:dyDescent="0.25">
      <c r="F510" s="10"/>
    </row>
    <row r="511" spans="6:6" x14ac:dyDescent="0.25">
      <c r="F511" s="10"/>
    </row>
    <row r="512" spans="6:6" x14ac:dyDescent="0.25">
      <c r="F512" s="10"/>
    </row>
    <row r="513" spans="6:6" x14ac:dyDescent="0.25">
      <c r="F513" s="10"/>
    </row>
    <row r="514" spans="6:6" x14ac:dyDescent="0.25">
      <c r="F514" s="10"/>
    </row>
    <row r="515" spans="6:6" x14ac:dyDescent="0.25">
      <c r="F515" s="10"/>
    </row>
    <row r="516" spans="6:6" x14ac:dyDescent="0.25">
      <c r="F516" s="10"/>
    </row>
    <row r="517" spans="6:6" x14ac:dyDescent="0.25">
      <c r="F517" s="10"/>
    </row>
    <row r="518" spans="6:6" x14ac:dyDescent="0.25">
      <c r="F518" s="10"/>
    </row>
    <row r="519" spans="6:6" x14ac:dyDescent="0.25">
      <c r="F519" s="10"/>
    </row>
    <row r="520" spans="6:6" x14ac:dyDescent="0.25">
      <c r="F520" s="10"/>
    </row>
    <row r="521" spans="6:6" x14ac:dyDescent="0.25">
      <c r="F521" s="10"/>
    </row>
    <row r="522" spans="6:6" x14ac:dyDescent="0.25">
      <c r="F522" s="10"/>
    </row>
    <row r="523" spans="6:6" x14ac:dyDescent="0.25">
      <c r="F523" s="10"/>
    </row>
    <row r="524" spans="6:6" x14ac:dyDescent="0.25">
      <c r="F524" s="10"/>
    </row>
    <row r="525" spans="6:6" x14ac:dyDescent="0.25">
      <c r="F525" s="10"/>
    </row>
    <row r="526" spans="6:6" x14ac:dyDescent="0.25">
      <c r="F526" s="10"/>
    </row>
    <row r="527" spans="6:6" x14ac:dyDescent="0.25">
      <c r="F527" s="10"/>
    </row>
    <row r="528" spans="6:6" x14ac:dyDescent="0.25">
      <c r="F528" s="10"/>
    </row>
    <row r="529" spans="6:6" x14ac:dyDescent="0.25">
      <c r="F529" s="10"/>
    </row>
    <row r="530" spans="6:6" x14ac:dyDescent="0.25">
      <c r="F530" s="10"/>
    </row>
    <row r="531" spans="6:6" x14ac:dyDescent="0.25">
      <c r="F531" s="10"/>
    </row>
    <row r="532" spans="6:6" x14ac:dyDescent="0.25">
      <c r="F532" s="10"/>
    </row>
    <row r="533" spans="6:6" x14ac:dyDescent="0.25">
      <c r="F533" s="10"/>
    </row>
    <row r="534" spans="6:6" x14ac:dyDescent="0.25">
      <c r="F534" s="10"/>
    </row>
    <row r="535" spans="6:6" x14ac:dyDescent="0.25">
      <c r="F535" s="10"/>
    </row>
    <row r="536" spans="6:6" x14ac:dyDescent="0.25">
      <c r="F536" s="10"/>
    </row>
    <row r="537" spans="6:6" x14ac:dyDescent="0.25">
      <c r="F537" s="10"/>
    </row>
    <row r="538" spans="6:6" x14ac:dyDescent="0.25">
      <c r="F538" s="10"/>
    </row>
    <row r="539" spans="6:6" x14ac:dyDescent="0.25">
      <c r="F539" s="10"/>
    </row>
    <row r="540" spans="6:6" x14ac:dyDescent="0.25">
      <c r="F540" s="10"/>
    </row>
    <row r="541" spans="6:6" x14ac:dyDescent="0.25">
      <c r="F541" s="10"/>
    </row>
    <row r="542" spans="6:6" x14ac:dyDescent="0.25">
      <c r="F542" s="10"/>
    </row>
    <row r="543" spans="6:6" x14ac:dyDescent="0.25">
      <c r="F543" s="10"/>
    </row>
    <row r="544" spans="6:6" x14ac:dyDescent="0.25">
      <c r="F544" s="10"/>
    </row>
    <row r="545" spans="6:6" x14ac:dyDescent="0.25">
      <c r="F545" s="10"/>
    </row>
    <row r="546" spans="6:6" x14ac:dyDescent="0.25">
      <c r="F546" s="10"/>
    </row>
    <row r="547" spans="6:6" x14ac:dyDescent="0.25">
      <c r="F547" s="10"/>
    </row>
    <row r="548" spans="6:6" x14ac:dyDescent="0.25">
      <c r="F548" s="10"/>
    </row>
    <row r="549" spans="6:6" x14ac:dyDescent="0.25">
      <c r="F549" s="10"/>
    </row>
    <row r="550" spans="6:6" x14ac:dyDescent="0.25">
      <c r="F550" s="10"/>
    </row>
    <row r="551" spans="6:6" x14ac:dyDescent="0.25">
      <c r="F551" s="10"/>
    </row>
    <row r="552" spans="6:6" x14ac:dyDescent="0.25">
      <c r="F552" s="10"/>
    </row>
    <row r="553" spans="6:6" x14ac:dyDescent="0.25">
      <c r="F553" s="10"/>
    </row>
    <row r="554" spans="6:6" x14ac:dyDescent="0.25">
      <c r="F554" s="10"/>
    </row>
    <row r="555" spans="6:6" x14ac:dyDescent="0.25">
      <c r="F555" s="10"/>
    </row>
    <row r="556" spans="6:6" x14ac:dyDescent="0.25">
      <c r="F556" s="10"/>
    </row>
    <row r="557" spans="6:6" x14ac:dyDescent="0.25">
      <c r="F557" s="10"/>
    </row>
    <row r="558" spans="6:6" x14ac:dyDescent="0.25">
      <c r="F558" s="10"/>
    </row>
    <row r="559" spans="6:6" x14ac:dyDescent="0.25">
      <c r="F559" s="10"/>
    </row>
    <row r="560" spans="6:6" x14ac:dyDescent="0.25">
      <c r="F560" s="10"/>
    </row>
    <row r="561" spans="6:6" x14ac:dyDescent="0.25">
      <c r="F561" s="10"/>
    </row>
    <row r="562" spans="6:6" x14ac:dyDescent="0.25">
      <c r="F562" s="10"/>
    </row>
    <row r="563" spans="6:6" x14ac:dyDescent="0.25">
      <c r="F563" s="10"/>
    </row>
    <row r="564" spans="6:6" x14ac:dyDescent="0.25">
      <c r="F564" s="10"/>
    </row>
    <row r="565" spans="6:6" x14ac:dyDescent="0.25">
      <c r="F565" s="10"/>
    </row>
    <row r="566" spans="6:6" x14ac:dyDescent="0.25">
      <c r="F566" s="10"/>
    </row>
    <row r="567" spans="6:6" x14ac:dyDescent="0.25">
      <c r="F567" s="10"/>
    </row>
    <row r="568" spans="6:6" x14ac:dyDescent="0.25">
      <c r="F568" s="10"/>
    </row>
    <row r="569" spans="6:6" x14ac:dyDescent="0.25">
      <c r="F569" s="10"/>
    </row>
    <row r="570" spans="6:6" x14ac:dyDescent="0.25">
      <c r="F570" s="10"/>
    </row>
    <row r="571" spans="6:6" x14ac:dyDescent="0.25">
      <c r="F571" s="10"/>
    </row>
    <row r="572" spans="6:6" x14ac:dyDescent="0.25">
      <c r="F572" s="10"/>
    </row>
    <row r="573" spans="6:6" x14ac:dyDescent="0.25">
      <c r="F573" s="10"/>
    </row>
    <row r="574" spans="6:6" x14ac:dyDescent="0.25">
      <c r="F574" s="10"/>
    </row>
    <row r="575" spans="6:6" x14ac:dyDescent="0.25">
      <c r="F575" s="10"/>
    </row>
    <row r="576" spans="6:6" x14ac:dyDescent="0.25">
      <c r="F576" s="10"/>
    </row>
    <row r="577" spans="6:6" x14ac:dyDescent="0.25">
      <c r="F577" s="10"/>
    </row>
    <row r="578" spans="6:6" x14ac:dyDescent="0.25">
      <c r="F578" s="10"/>
    </row>
    <row r="579" spans="6:6" x14ac:dyDescent="0.25">
      <c r="F579" s="10"/>
    </row>
    <row r="580" spans="6:6" x14ac:dyDescent="0.25">
      <c r="F580" s="10"/>
    </row>
    <row r="581" spans="6:6" x14ac:dyDescent="0.25">
      <c r="F581" s="10"/>
    </row>
    <row r="582" spans="6:6" x14ac:dyDescent="0.25">
      <c r="F582" s="10"/>
    </row>
    <row r="583" spans="6:6" x14ac:dyDescent="0.25">
      <c r="F583" s="10"/>
    </row>
    <row r="584" spans="6:6" x14ac:dyDescent="0.25">
      <c r="F584" s="10"/>
    </row>
    <row r="585" spans="6:6" x14ac:dyDescent="0.25">
      <c r="F585" s="10"/>
    </row>
    <row r="586" spans="6:6" x14ac:dyDescent="0.25">
      <c r="F586" s="10"/>
    </row>
    <row r="587" spans="6:6" x14ac:dyDescent="0.25">
      <c r="F587" s="10"/>
    </row>
    <row r="588" spans="6:6" x14ac:dyDescent="0.25">
      <c r="F588" s="10"/>
    </row>
    <row r="589" spans="6:6" x14ac:dyDescent="0.25">
      <c r="F589" s="10"/>
    </row>
    <row r="590" spans="6:6" x14ac:dyDescent="0.25">
      <c r="F590" s="10"/>
    </row>
    <row r="591" spans="6:6" x14ac:dyDescent="0.25">
      <c r="F591" s="10"/>
    </row>
    <row r="592" spans="6:6" x14ac:dyDescent="0.25">
      <c r="F592" s="10"/>
    </row>
    <row r="593" spans="6:6" x14ac:dyDescent="0.25">
      <c r="F593" s="10"/>
    </row>
    <row r="594" spans="6:6" x14ac:dyDescent="0.25">
      <c r="F594" s="10"/>
    </row>
    <row r="595" spans="6:6" x14ac:dyDescent="0.25">
      <c r="F595" s="10"/>
    </row>
    <row r="596" spans="6:6" x14ac:dyDescent="0.25">
      <c r="F596" s="10"/>
    </row>
    <row r="597" spans="6:6" x14ac:dyDescent="0.25">
      <c r="F597" s="10"/>
    </row>
    <row r="598" spans="6:6" x14ac:dyDescent="0.25">
      <c r="F598" s="10"/>
    </row>
    <row r="599" spans="6:6" x14ac:dyDescent="0.25">
      <c r="F599" s="10"/>
    </row>
    <row r="600" spans="6:6" x14ac:dyDescent="0.25">
      <c r="F600" s="10"/>
    </row>
    <row r="601" spans="6:6" x14ac:dyDescent="0.25">
      <c r="F601" s="10"/>
    </row>
    <row r="602" spans="6:6" x14ac:dyDescent="0.25">
      <c r="F602" s="10"/>
    </row>
    <row r="603" spans="6:6" x14ac:dyDescent="0.25">
      <c r="F603" s="10"/>
    </row>
    <row r="604" spans="6:6" x14ac:dyDescent="0.25">
      <c r="F604" s="10"/>
    </row>
    <row r="605" spans="6:6" x14ac:dyDescent="0.25">
      <c r="F605" s="10"/>
    </row>
    <row r="606" spans="6:6" x14ac:dyDescent="0.25">
      <c r="F606" s="10"/>
    </row>
    <row r="607" spans="6:6" x14ac:dyDescent="0.25">
      <c r="F607" s="10"/>
    </row>
    <row r="608" spans="6:6" x14ac:dyDescent="0.25">
      <c r="F608" s="10"/>
    </row>
    <row r="609" spans="6:6" x14ac:dyDescent="0.25">
      <c r="F609" s="10"/>
    </row>
    <row r="610" spans="6:6" x14ac:dyDescent="0.25">
      <c r="F610" s="10"/>
    </row>
    <row r="611" spans="6:6" x14ac:dyDescent="0.25">
      <c r="F611" s="10"/>
    </row>
    <row r="612" spans="6:6" x14ac:dyDescent="0.25">
      <c r="F612" s="10"/>
    </row>
    <row r="613" spans="6:6" x14ac:dyDescent="0.25">
      <c r="F613" s="10"/>
    </row>
    <row r="614" spans="6:6" x14ac:dyDescent="0.25">
      <c r="F614" s="10"/>
    </row>
    <row r="615" spans="6:6" x14ac:dyDescent="0.25">
      <c r="F615" s="10"/>
    </row>
    <row r="616" spans="6:6" x14ac:dyDescent="0.25">
      <c r="F616" s="10"/>
    </row>
    <row r="617" spans="6:6" x14ac:dyDescent="0.25">
      <c r="F617" s="10"/>
    </row>
    <row r="618" spans="6:6" x14ac:dyDescent="0.25">
      <c r="F618" s="10"/>
    </row>
    <row r="619" spans="6:6" x14ac:dyDescent="0.25">
      <c r="F619" s="10"/>
    </row>
    <row r="620" spans="6:6" x14ac:dyDescent="0.25">
      <c r="F620" s="10"/>
    </row>
    <row r="621" spans="6:6" x14ac:dyDescent="0.25">
      <c r="F621" s="10"/>
    </row>
    <row r="622" spans="6:6" x14ac:dyDescent="0.25">
      <c r="F622" s="10"/>
    </row>
    <row r="623" spans="6:6" x14ac:dyDescent="0.25">
      <c r="F623" s="10"/>
    </row>
    <row r="624" spans="6:6" x14ac:dyDescent="0.25">
      <c r="F624" s="10"/>
    </row>
    <row r="625" spans="6:6" x14ac:dyDescent="0.25">
      <c r="F625" s="10"/>
    </row>
    <row r="626" spans="6:6" x14ac:dyDescent="0.25">
      <c r="F626" s="10"/>
    </row>
    <row r="627" spans="6:6" x14ac:dyDescent="0.25">
      <c r="F627" s="10"/>
    </row>
    <row r="628" spans="6:6" x14ac:dyDescent="0.25">
      <c r="F628" s="10"/>
    </row>
    <row r="629" spans="6:6" x14ac:dyDescent="0.25">
      <c r="F629" s="10"/>
    </row>
    <row r="630" spans="6:6" x14ac:dyDescent="0.25">
      <c r="F630" s="10"/>
    </row>
    <row r="631" spans="6:6" x14ac:dyDescent="0.25">
      <c r="F631" s="10"/>
    </row>
    <row r="632" spans="6:6" x14ac:dyDescent="0.25">
      <c r="F632" s="10"/>
    </row>
    <row r="633" spans="6:6" x14ac:dyDescent="0.25">
      <c r="F633" s="10"/>
    </row>
    <row r="634" spans="6:6" x14ac:dyDescent="0.25">
      <c r="F634" s="10"/>
    </row>
    <row r="635" spans="6:6" x14ac:dyDescent="0.25">
      <c r="F635" s="10"/>
    </row>
    <row r="636" spans="6:6" x14ac:dyDescent="0.25">
      <c r="F636" s="10"/>
    </row>
    <row r="637" spans="6:6" x14ac:dyDescent="0.25">
      <c r="F637" s="10"/>
    </row>
    <row r="638" spans="6:6" x14ac:dyDescent="0.25">
      <c r="F638" s="10"/>
    </row>
    <row r="639" spans="6:6" x14ac:dyDescent="0.25">
      <c r="F639" s="10"/>
    </row>
    <row r="640" spans="6:6" x14ac:dyDescent="0.25">
      <c r="F640" s="10"/>
    </row>
    <row r="641" spans="6:6" x14ac:dyDescent="0.25">
      <c r="F641" s="10"/>
    </row>
    <row r="642" spans="6:6" x14ac:dyDescent="0.25">
      <c r="F642" s="10"/>
    </row>
    <row r="643" spans="6:6" x14ac:dyDescent="0.25">
      <c r="F643" s="10"/>
    </row>
    <row r="644" spans="6:6" x14ac:dyDescent="0.25">
      <c r="F644" s="10"/>
    </row>
    <row r="645" spans="6:6" x14ac:dyDescent="0.25">
      <c r="F645" s="10"/>
    </row>
    <row r="646" spans="6:6" x14ac:dyDescent="0.25">
      <c r="F646" s="10"/>
    </row>
    <row r="647" spans="6:6" x14ac:dyDescent="0.25">
      <c r="F647" s="10"/>
    </row>
    <row r="648" spans="6:6" x14ac:dyDescent="0.25">
      <c r="F648" s="10"/>
    </row>
    <row r="649" spans="6:6" x14ac:dyDescent="0.25">
      <c r="F649" s="10"/>
    </row>
    <row r="650" spans="6:6" x14ac:dyDescent="0.25">
      <c r="F650" s="10"/>
    </row>
    <row r="651" spans="6:6" x14ac:dyDescent="0.25">
      <c r="F651" s="10"/>
    </row>
    <row r="652" spans="6:6" x14ac:dyDescent="0.25">
      <c r="F652" s="10"/>
    </row>
    <row r="653" spans="6:6" x14ac:dyDescent="0.25">
      <c r="F653" s="10"/>
    </row>
    <row r="654" spans="6:6" x14ac:dyDescent="0.25">
      <c r="F654" s="10"/>
    </row>
    <row r="655" spans="6:6" x14ac:dyDescent="0.25">
      <c r="F655" s="10"/>
    </row>
    <row r="656" spans="6:6" x14ac:dyDescent="0.25">
      <c r="F656" s="10"/>
    </row>
    <row r="657" spans="6:6" x14ac:dyDescent="0.25">
      <c r="F657" s="10"/>
    </row>
    <row r="658" spans="6:6" x14ac:dyDescent="0.25">
      <c r="F658" s="10"/>
    </row>
    <row r="659" spans="6:6" x14ac:dyDescent="0.25">
      <c r="F659" s="10"/>
    </row>
    <row r="660" spans="6:6" x14ac:dyDescent="0.25">
      <c r="F660" s="10"/>
    </row>
    <row r="661" spans="6:6" x14ac:dyDescent="0.25">
      <c r="F661" s="10"/>
    </row>
    <row r="662" spans="6:6" x14ac:dyDescent="0.25">
      <c r="F662" s="10"/>
    </row>
    <row r="663" spans="6:6" x14ac:dyDescent="0.25">
      <c r="F663" s="10"/>
    </row>
    <row r="664" spans="6:6" x14ac:dyDescent="0.25">
      <c r="F664" s="10"/>
    </row>
    <row r="665" spans="6:6" x14ac:dyDescent="0.25">
      <c r="F665" s="10"/>
    </row>
    <row r="666" spans="6:6" x14ac:dyDescent="0.25">
      <c r="F666" s="10"/>
    </row>
    <row r="667" spans="6:6" x14ac:dyDescent="0.25">
      <c r="F667" s="10"/>
    </row>
    <row r="668" spans="6:6" x14ac:dyDescent="0.25">
      <c r="F668" s="10"/>
    </row>
    <row r="669" spans="6:6" x14ac:dyDescent="0.25">
      <c r="F669" s="10"/>
    </row>
    <row r="670" spans="6:6" x14ac:dyDescent="0.25">
      <c r="F670" s="10"/>
    </row>
    <row r="671" spans="6:6" x14ac:dyDescent="0.25">
      <c r="F671" s="10"/>
    </row>
    <row r="672" spans="6:6" x14ac:dyDescent="0.25">
      <c r="F672" s="10"/>
    </row>
    <row r="673" spans="6:6" x14ac:dyDescent="0.25">
      <c r="F673" s="10"/>
    </row>
    <row r="674" spans="6:6" x14ac:dyDescent="0.25">
      <c r="F674" s="10"/>
    </row>
    <row r="675" spans="6:6" x14ac:dyDescent="0.25">
      <c r="F675" s="10"/>
    </row>
    <row r="676" spans="6:6" x14ac:dyDescent="0.25">
      <c r="F676" s="10"/>
    </row>
    <row r="677" spans="6:6" x14ac:dyDescent="0.25">
      <c r="F677" s="10"/>
    </row>
    <row r="678" spans="6:6" x14ac:dyDescent="0.25">
      <c r="F678" s="10"/>
    </row>
    <row r="679" spans="6:6" x14ac:dyDescent="0.25">
      <c r="F679" s="10"/>
    </row>
    <row r="680" spans="6:6" x14ac:dyDescent="0.25">
      <c r="F680" s="10"/>
    </row>
    <row r="681" spans="6:6" x14ac:dyDescent="0.25">
      <c r="F681" s="10"/>
    </row>
    <row r="682" spans="6:6" x14ac:dyDescent="0.25">
      <c r="F682" s="10"/>
    </row>
    <row r="683" spans="6:6" x14ac:dyDescent="0.25">
      <c r="F683" s="10"/>
    </row>
    <row r="684" spans="6:6" x14ac:dyDescent="0.25">
      <c r="F684" s="10"/>
    </row>
    <row r="685" spans="6:6" x14ac:dyDescent="0.25">
      <c r="F685" s="10"/>
    </row>
    <row r="686" spans="6:6" x14ac:dyDescent="0.25">
      <c r="F686" s="10"/>
    </row>
    <row r="687" spans="6:6" x14ac:dyDescent="0.25">
      <c r="F687" s="10"/>
    </row>
    <row r="688" spans="6:6" x14ac:dyDescent="0.25">
      <c r="F688" s="10"/>
    </row>
    <row r="689" spans="6:6" x14ac:dyDescent="0.25">
      <c r="F689" s="10"/>
    </row>
    <row r="690" spans="6:6" x14ac:dyDescent="0.25">
      <c r="F690" s="10"/>
    </row>
    <row r="691" spans="6:6" x14ac:dyDescent="0.25">
      <c r="F691" s="10"/>
    </row>
    <row r="692" spans="6:6" x14ac:dyDescent="0.25">
      <c r="F692" s="10"/>
    </row>
    <row r="693" spans="6:6" x14ac:dyDescent="0.25">
      <c r="F693" s="10"/>
    </row>
    <row r="694" spans="6:6" x14ac:dyDescent="0.25">
      <c r="F694" s="10"/>
    </row>
    <row r="695" spans="6:6" x14ac:dyDescent="0.25">
      <c r="F695" s="10"/>
    </row>
    <row r="696" spans="6:6" x14ac:dyDescent="0.25">
      <c r="F696" s="10"/>
    </row>
    <row r="697" spans="6:6" x14ac:dyDescent="0.25">
      <c r="F697" s="10"/>
    </row>
    <row r="698" spans="6:6" x14ac:dyDescent="0.25">
      <c r="F698" s="10"/>
    </row>
    <row r="699" spans="6:6" x14ac:dyDescent="0.25">
      <c r="F699" s="10"/>
    </row>
    <row r="700" spans="6:6" x14ac:dyDescent="0.25">
      <c r="F700" s="10"/>
    </row>
    <row r="701" spans="6:6" x14ac:dyDescent="0.25">
      <c r="F701" s="10"/>
    </row>
    <row r="702" spans="6:6" x14ac:dyDescent="0.25">
      <c r="F702" s="10"/>
    </row>
    <row r="703" spans="6:6" x14ac:dyDescent="0.25">
      <c r="F703" s="10"/>
    </row>
    <row r="704" spans="6:6" x14ac:dyDescent="0.25">
      <c r="F704" s="10"/>
    </row>
    <row r="705" spans="6:6" x14ac:dyDescent="0.25">
      <c r="F705" s="10"/>
    </row>
    <row r="706" spans="6:6" x14ac:dyDescent="0.25">
      <c r="F706" s="10"/>
    </row>
    <row r="707" spans="6:6" x14ac:dyDescent="0.25">
      <c r="F707" s="10"/>
    </row>
    <row r="708" spans="6:6" x14ac:dyDescent="0.25">
      <c r="F708" s="10"/>
    </row>
    <row r="709" spans="6:6" x14ac:dyDescent="0.25">
      <c r="F709" s="10"/>
    </row>
    <row r="710" spans="6:6" x14ac:dyDescent="0.25">
      <c r="F710" s="10"/>
    </row>
    <row r="711" spans="6:6" x14ac:dyDescent="0.25">
      <c r="F711" s="10"/>
    </row>
    <row r="712" spans="6:6" x14ac:dyDescent="0.25">
      <c r="F712" s="10"/>
    </row>
    <row r="713" spans="6:6" x14ac:dyDescent="0.25">
      <c r="F713" s="10"/>
    </row>
    <row r="714" spans="6:6" x14ac:dyDescent="0.25">
      <c r="F714" s="10"/>
    </row>
    <row r="715" spans="6:6" x14ac:dyDescent="0.25">
      <c r="F715" s="10"/>
    </row>
    <row r="716" spans="6:6" x14ac:dyDescent="0.25">
      <c r="F716" s="10"/>
    </row>
    <row r="717" spans="6:6" x14ac:dyDescent="0.25">
      <c r="F717" s="10"/>
    </row>
    <row r="718" spans="6:6" x14ac:dyDescent="0.25">
      <c r="F718" s="10"/>
    </row>
    <row r="719" spans="6:6" x14ac:dyDescent="0.25">
      <c r="F719" s="10"/>
    </row>
    <row r="720" spans="6:6" x14ac:dyDescent="0.25">
      <c r="F720" s="10"/>
    </row>
    <row r="721" spans="6:6" x14ac:dyDescent="0.25">
      <c r="F721" s="10"/>
    </row>
    <row r="722" spans="6:6" x14ac:dyDescent="0.25">
      <c r="F722" s="10"/>
    </row>
    <row r="723" spans="6:6" x14ac:dyDescent="0.25">
      <c r="F723" s="10"/>
    </row>
    <row r="724" spans="6:6" x14ac:dyDescent="0.25">
      <c r="F724" s="10"/>
    </row>
    <row r="725" spans="6:6" x14ac:dyDescent="0.25">
      <c r="F725" s="10"/>
    </row>
    <row r="726" spans="6:6" x14ac:dyDescent="0.25">
      <c r="F726" s="10"/>
    </row>
    <row r="727" spans="6:6" x14ac:dyDescent="0.25">
      <c r="F727" s="10"/>
    </row>
    <row r="728" spans="6:6" x14ac:dyDescent="0.25">
      <c r="F728" s="10"/>
    </row>
    <row r="729" spans="6:6" x14ac:dyDescent="0.25">
      <c r="F729" s="10"/>
    </row>
    <row r="730" spans="6:6" x14ac:dyDescent="0.25">
      <c r="F730" s="10"/>
    </row>
    <row r="731" spans="6:6" x14ac:dyDescent="0.25">
      <c r="F731" s="10"/>
    </row>
    <row r="732" spans="6:6" x14ac:dyDescent="0.25">
      <c r="F732" s="10"/>
    </row>
    <row r="733" spans="6:6" x14ac:dyDescent="0.25">
      <c r="F733" s="10"/>
    </row>
    <row r="734" spans="6:6" x14ac:dyDescent="0.25">
      <c r="F734" s="10"/>
    </row>
    <row r="735" spans="6:6" x14ac:dyDescent="0.25">
      <c r="F735" s="10"/>
    </row>
    <row r="736" spans="6:6" x14ac:dyDescent="0.25">
      <c r="F736" s="10"/>
    </row>
    <row r="737" spans="6:6" x14ac:dyDescent="0.25">
      <c r="F737" s="10"/>
    </row>
    <row r="738" spans="6:6" x14ac:dyDescent="0.25">
      <c r="F738" s="10"/>
    </row>
    <row r="739" spans="6:6" x14ac:dyDescent="0.25">
      <c r="F739" s="10"/>
    </row>
    <row r="740" spans="6:6" x14ac:dyDescent="0.25">
      <c r="F740" s="10"/>
    </row>
    <row r="741" spans="6:6" x14ac:dyDescent="0.25">
      <c r="F741" s="10"/>
    </row>
    <row r="742" spans="6:6" x14ac:dyDescent="0.25">
      <c r="F742" s="10"/>
    </row>
    <row r="743" spans="6:6" x14ac:dyDescent="0.25">
      <c r="F743" s="10"/>
    </row>
    <row r="744" spans="6:6" x14ac:dyDescent="0.25">
      <c r="F744" s="10"/>
    </row>
    <row r="745" spans="6:6" x14ac:dyDescent="0.25">
      <c r="F745" s="10"/>
    </row>
    <row r="746" spans="6:6" x14ac:dyDescent="0.25">
      <c r="F746" s="10"/>
    </row>
    <row r="747" spans="6:6" x14ac:dyDescent="0.25">
      <c r="F747" s="10"/>
    </row>
    <row r="748" spans="6:6" x14ac:dyDescent="0.25">
      <c r="F748" s="10"/>
    </row>
    <row r="749" spans="6:6" x14ac:dyDescent="0.25">
      <c r="F749" s="10"/>
    </row>
    <row r="750" spans="6:6" x14ac:dyDescent="0.25">
      <c r="F750" s="10"/>
    </row>
    <row r="751" spans="6:6" x14ac:dyDescent="0.25">
      <c r="F751" s="10"/>
    </row>
    <row r="752" spans="6:6" x14ac:dyDescent="0.25">
      <c r="F752" s="10"/>
    </row>
    <row r="753" spans="6:6" x14ac:dyDescent="0.25">
      <c r="F753" s="10"/>
    </row>
    <row r="754" spans="6:6" x14ac:dyDescent="0.25">
      <c r="F754" s="10"/>
    </row>
    <row r="755" spans="6:6" x14ac:dyDescent="0.25">
      <c r="F755" s="10"/>
    </row>
    <row r="756" spans="6:6" x14ac:dyDescent="0.25">
      <c r="F756" s="10"/>
    </row>
    <row r="757" spans="6:6" x14ac:dyDescent="0.25">
      <c r="F757" s="10"/>
    </row>
    <row r="758" spans="6:6" x14ac:dyDescent="0.25">
      <c r="F758" s="10"/>
    </row>
    <row r="759" spans="6:6" x14ac:dyDescent="0.25">
      <c r="F759" s="10"/>
    </row>
    <row r="760" spans="6:6" x14ac:dyDescent="0.25">
      <c r="F760" s="10"/>
    </row>
    <row r="761" spans="6:6" x14ac:dyDescent="0.25">
      <c r="F761" s="10"/>
    </row>
    <row r="762" spans="6:6" x14ac:dyDescent="0.25">
      <c r="F762" s="10"/>
    </row>
    <row r="763" spans="6:6" x14ac:dyDescent="0.25">
      <c r="F763" s="10"/>
    </row>
    <row r="764" spans="6:6" x14ac:dyDescent="0.25">
      <c r="F764" s="10"/>
    </row>
    <row r="765" spans="6:6" x14ac:dyDescent="0.25">
      <c r="F765" s="10"/>
    </row>
    <row r="766" spans="6:6" x14ac:dyDescent="0.25">
      <c r="F766" s="10"/>
    </row>
    <row r="767" spans="6:6" x14ac:dyDescent="0.25">
      <c r="F767" s="10"/>
    </row>
    <row r="768" spans="6:6" x14ac:dyDescent="0.25">
      <c r="F768" s="10"/>
    </row>
    <row r="769" spans="6:6" x14ac:dyDescent="0.25">
      <c r="F769" s="10"/>
    </row>
    <row r="770" spans="6:6" x14ac:dyDescent="0.25">
      <c r="F770" s="10"/>
    </row>
    <row r="771" spans="6:6" x14ac:dyDescent="0.25">
      <c r="F771" s="10"/>
    </row>
    <row r="772" spans="6:6" x14ac:dyDescent="0.25">
      <c r="F772" s="10"/>
    </row>
    <row r="773" spans="6:6" x14ac:dyDescent="0.25">
      <c r="F773" s="10"/>
    </row>
    <row r="774" spans="6:6" x14ac:dyDescent="0.25">
      <c r="F774" s="10"/>
    </row>
    <row r="775" spans="6:6" x14ac:dyDescent="0.25">
      <c r="F775" s="10"/>
    </row>
    <row r="776" spans="6:6" x14ac:dyDescent="0.25">
      <c r="F776" s="10"/>
    </row>
    <row r="777" spans="6:6" x14ac:dyDescent="0.25">
      <c r="F777" s="10"/>
    </row>
    <row r="778" spans="6:6" x14ac:dyDescent="0.25">
      <c r="F778" s="10"/>
    </row>
    <row r="779" spans="6:6" x14ac:dyDescent="0.25">
      <c r="F779" s="10"/>
    </row>
    <row r="780" spans="6:6" x14ac:dyDescent="0.25">
      <c r="F780" s="10"/>
    </row>
    <row r="781" spans="6:6" x14ac:dyDescent="0.25">
      <c r="F781" s="10"/>
    </row>
    <row r="782" spans="6:6" x14ac:dyDescent="0.25">
      <c r="F782" s="10"/>
    </row>
    <row r="783" spans="6:6" x14ac:dyDescent="0.25">
      <c r="F783" s="10"/>
    </row>
    <row r="784" spans="6:6" x14ac:dyDescent="0.25">
      <c r="F784" s="10"/>
    </row>
    <row r="785" spans="6:6" x14ac:dyDescent="0.25">
      <c r="F785" s="10"/>
    </row>
    <row r="786" spans="6:6" x14ac:dyDescent="0.25">
      <c r="F786" s="10"/>
    </row>
    <row r="787" spans="6:6" x14ac:dyDescent="0.25">
      <c r="F787" s="10"/>
    </row>
    <row r="788" spans="6:6" x14ac:dyDescent="0.25">
      <c r="F788" s="10"/>
    </row>
    <row r="789" spans="6:6" x14ac:dyDescent="0.25">
      <c r="F789" s="10"/>
    </row>
    <row r="790" spans="6:6" x14ac:dyDescent="0.25">
      <c r="F790" s="10"/>
    </row>
    <row r="791" spans="6:6" x14ac:dyDescent="0.25">
      <c r="F791" s="10"/>
    </row>
    <row r="792" spans="6:6" x14ac:dyDescent="0.25">
      <c r="F792" s="10"/>
    </row>
    <row r="793" spans="6:6" x14ac:dyDescent="0.25">
      <c r="F793" s="10"/>
    </row>
    <row r="794" spans="6:6" x14ac:dyDescent="0.25">
      <c r="F794" s="10"/>
    </row>
    <row r="795" spans="6:6" x14ac:dyDescent="0.25">
      <c r="F795" s="10"/>
    </row>
    <row r="796" spans="6:6" x14ac:dyDescent="0.25">
      <c r="F796" s="10"/>
    </row>
    <row r="797" spans="6:6" x14ac:dyDescent="0.25">
      <c r="F797" s="10"/>
    </row>
    <row r="798" spans="6:6" x14ac:dyDescent="0.25">
      <c r="F798" s="10"/>
    </row>
    <row r="799" spans="6:6" x14ac:dyDescent="0.25">
      <c r="F799" s="10"/>
    </row>
    <row r="800" spans="6:6" x14ac:dyDescent="0.25">
      <c r="F800" s="10"/>
    </row>
    <row r="801" spans="6:6" x14ac:dyDescent="0.25">
      <c r="F801" s="10"/>
    </row>
    <row r="802" spans="6:6" x14ac:dyDescent="0.25">
      <c r="F802" s="10"/>
    </row>
    <row r="803" spans="6:6" x14ac:dyDescent="0.25">
      <c r="F803" s="10"/>
    </row>
    <row r="804" spans="6:6" x14ac:dyDescent="0.25">
      <c r="F804" s="10"/>
    </row>
    <row r="805" spans="6:6" x14ac:dyDescent="0.25">
      <c r="F805" s="10"/>
    </row>
    <row r="806" spans="6:6" x14ac:dyDescent="0.25">
      <c r="F806" s="10"/>
    </row>
    <row r="807" spans="6:6" x14ac:dyDescent="0.25">
      <c r="F807" s="10"/>
    </row>
    <row r="808" spans="6:6" x14ac:dyDescent="0.25">
      <c r="F808" s="10"/>
    </row>
    <row r="809" spans="6:6" x14ac:dyDescent="0.25">
      <c r="F809" s="10"/>
    </row>
    <row r="810" spans="6:6" x14ac:dyDescent="0.25">
      <c r="F810" s="10"/>
    </row>
    <row r="811" spans="6:6" x14ac:dyDescent="0.25">
      <c r="F811" s="10"/>
    </row>
    <row r="812" spans="6:6" x14ac:dyDescent="0.25">
      <c r="F812" s="10"/>
    </row>
    <row r="813" spans="6:6" x14ac:dyDescent="0.25">
      <c r="F813" s="10"/>
    </row>
    <row r="814" spans="6:6" x14ac:dyDescent="0.25">
      <c r="F814" s="10"/>
    </row>
    <row r="815" spans="6:6" x14ac:dyDescent="0.25">
      <c r="F815" s="10"/>
    </row>
    <row r="816" spans="6:6" x14ac:dyDescent="0.25">
      <c r="F816" s="10"/>
    </row>
    <row r="817" spans="6:6" x14ac:dyDescent="0.25">
      <c r="F817" s="10"/>
    </row>
    <row r="818" spans="6:6" x14ac:dyDescent="0.25">
      <c r="F818" s="10"/>
    </row>
    <row r="819" spans="6:6" x14ac:dyDescent="0.25">
      <c r="F819" s="10"/>
    </row>
    <row r="820" spans="6:6" x14ac:dyDescent="0.25">
      <c r="F820" s="10"/>
    </row>
    <row r="821" spans="6:6" x14ac:dyDescent="0.25">
      <c r="F821" s="10"/>
    </row>
    <row r="822" spans="6:6" x14ac:dyDescent="0.25">
      <c r="F822" s="10"/>
    </row>
    <row r="823" spans="6:6" x14ac:dyDescent="0.25">
      <c r="F823" s="10"/>
    </row>
    <row r="824" spans="6:6" x14ac:dyDescent="0.25">
      <c r="F824" s="10"/>
    </row>
    <row r="825" spans="6:6" x14ac:dyDescent="0.25">
      <c r="F825" s="10"/>
    </row>
    <row r="826" spans="6:6" x14ac:dyDescent="0.25">
      <c r="F826" s="10"/>
    </row>
    <row r="827" spans="6:6" x14ac:dyDescent="0.25">
      <c r="F827" s="10"/>
    </row>
    <row r="828" spans="6:6" x14ac:dyDescent="0.25">
      <c r="F828" s="10"/>
    </row>
    <row r="829" spans="6:6" x14ac:dyDescent="0.25">
      <c r="F829" s="10"/>
    </row>
    <row r="830" spans="6:6" x14ac:dyDescent="0.25">
      <c r="F830" s="10"/>
    </row>
    <row r="831" spans="6:6" x14ac:dyDescent="0.25">
      <c r="F831" s="10"/>
    </row>
    <row r="832" spans="6:6" x14ac:dyDescent="0.25">
      <c r="F832" s="10"/>
    </row>
    <row r="833" spans="6:6" x14ac:dyDescent="0.25">
      <c r="F833" s="10"/>
    </row>
    <row r="834" spans="6:6" x14ac:dyDescent="0.25">
      <c r="F834" s="10"/>
    </row>
    <row r="835" spans="6:6" x14ac:dyDescent="0.25">
      <c r="F835" s="10"/>
    </row>
    <row r="836" spans="6:6" x14ac:dyDescent="0.25">
      <c r="F836" s="10"/>
    </row>
    <row r="837" spans="6:6" x14ac:dyDescent="0.25">
      <c r="F837" s="10"/>
    </row>
    <row r="838" spans="6:6" x14ac:dyDescent="0.25">
      <c r="F838" s="10"/>
    </row>
    <row r="839" spans="6:6" x14ac:dyDescent="0.25">
      <c r="F839" s="10"/>
    </row>
    <row r="840" spans="6:6" x14ac:dyDescent="0.25">
      <c r="F840" s="10"/>
    </row>
    <row r="841" spans="6:6" x14ac:dyDescent="0.25">
      <c r="F841" s="10"/>
    </row>
    <row r="842" spans="6:6" x14ac:dyDescent="0.25">
      <c r="F842" s="10"/>
    </row>
    <row r="843" spans="6:6" x14ac:dyDescent="0.25">
      <c r="F843" s="10"/>
    </row>
    <row r="844" spans="6:6" x14ac:dyDescent="0.25">
      <c r="F844" s="10"/>
    </row>
    <row r="845" spans="6:6" x14ac:dyDescent="0.25">
      <c r="F845" s="10"/>
    </row>
    <row r="846" spans="6:6" x14ac:dyDescent="0.25">
      <c r="F846" s="10"/>
    </row>
    <row r="847" spans="6:6" x14ac:dyDescent="0.25">
      <c r="F847" s="10"/>
    </row>
    <row r="848" spans="6:6" x14ac:dyDescent="0.25">
      <c r="F848" s="10"/>
    </row>
    <row r="849" spans="6:6" x14ac:dyDescent="0.25">
      <c r="F849" s="10"/>
    </row>
    <row r="850" spans="6:6" x14ac:dyDescent="0.25">
      <c r="F850" s="10"/>
    </row>
    <row r="851" spans="6:6" x14ac:dyDescent="0.25">
      <c r="F851" s="10"/>
    </row>
    <row r="852" spans="6:6" x14ac:dyDescent="0.25">
      <c r="F852" s="10"/>
    </row>
    <row r="853" spans="6:6" x14ac:dyDescent="0.25">
      <c r="F853" s="10"/>
    </row>
    <row r="854" spans="6:6" x14ac:dyDescent="0.25">
      <c r="F854" s="10"/>
    </row>
    <row r="855" spans="6:6" x14ac:dyDescent="0.25">
      <c r="F855" s="10"/>
    </row>
    <row r="856" spans="6:6" x14ac:dyDescent="0.25">
      <c r="F856" s="10"/>
    </row>
    <row r="857" spans="6:6" x14ac:dyDescent="0.25">
      <c r="F857" s="10"/>
    </row>
    <row r="858" spans="6:6" x14ac:dyDescent="0.25">
      <c r="F858" s="10"/>
    </row>
    <row r="859" spans="6:6" x14ac:dyDescent="0.25">
      <c r="F859" s="10"/>
    </row>
    <row r="860" spans="6:6" x14ac:dyDescent="0.25">
      <c r="F860" s="10"/>
    </row>
    <row r="861" spans="6:6" x14ac:dyDescent="0.25">
      <c r="F861" s="10"/>
    </row>
    <row r="862" spans="6:6" x14ac:dyDescent="0.25">
      <c r="F862" s="10"/>
    </row>
    <row r="863" spans="6:6" x14ac:dyDescent="0.25">
      <c r="F863" s="10"/>
    </row>
    <row r="864" spans="6:6" x14ac:dyDescent="0.25">
      <c r="F864" s="10"/>
    </row>
    <row r="865" spans="6:6" x14ac:dyDescent="0.25">
      <c r="F865" s="10"/>
    </row>
    <row r="866" spans="6:6" x14ac:dyDescent="0.25">
      <c r="F866" s="10"/>
    </row>
    <row r="867" spans="6:6" x14ac:dyDescent="0.25">
      <c r="F867" s="10"/>
    </row>
    <row r="868" spans="6:6" x14ac:dyDescent="0.25">
      <c r="F868" s="10"/>
    </row>
    <row r="869" spans="6:6" x14ac:dyDescent="0.25">
      <c r="F869" s="10"/>
    </row>
    <row r="870" spans="6:6" x14ac:dyDescent="0.25">
      <c r="F870" s="10"/>
    </row>
    <row r="871" spans="6:6" x14ac:dyDescent="0.25">
      <c r="F871" s="10"/>
    </row>
    <row r="872" spans="6:6" x14ac:dyDescent="0.25">
      <c r="F872" s="10"/>
    </row>
    <row r="873" spans="6:6" x14ac:dyDescent="0.25">
      <c r="F873" s="10"/>
    </row>
    <row r="874" spans="6:6" x14ac:dyDescent="0.25">
      <c r="F874" s="10"/>
    </row>
    <row r="875" spans="6:6" x14ac:dyDescent="0.25">
      <c r="F875" s="10"/>
    </row>
    <row r="876" spans="6:6" x14ac:dyDescent="0.25">
      <c r="F876" s="10"/>
    </row>
    <row r="877" spans="6:6" x14ac:dyDescent="0.25">
      <c r="F877" s="10"/>
    </row>
    <row r="878" spans="6:6" x14ac:dyDescent="0.25">
      <c r="F878" s="10"/>
    </row>
    <row r="879" spans="6:6" x14ac:dyDescent="0.25">
      <c r="F879" s="10"/>
    </row>
    <row r="880" spans="6:6" x14ac:dyDescent="0.25">
      <c r="F880" s="10"/>
    </row>
    <row r="881" spans="6:6" x14ac:dyDescent="0.25">
      <c r="F881" s="10"/>
    </row>
    <row r="882" spans="6:6" x14ac:dyDescent="0.25">
      <c r="F882" s="10"/>
    </row>
    <row r="883" spans="6:6" x14ac:dyDescent="0.25">
      <c r="F883" s="10"/>
    </row>
    <row r="884" spans="6:6" x14ac:dyDescent="0.25">
      <c r="F884" s="10"/>
    </row>
    <row r="885" spans="6:6" x14ac:dyDescent="0.25">
      <c r="F885" s="10"/>
    </row>
    <row r="886" spans="6:6" x14ac:dyDescent="0.25">
      <c r="F886" s="10"/>
    </row>
    <row r="887" spans="6:6" x14ac:dyDescent="0.25">
      <c r="F887" s="10"/>
    </row>
    <row r="888" spans="6:6" x14ac:dyDescent="0.25">
      <c r="F888" s="10"/>
    </row>
    <row r="889" spans="6:6" x14ac:dyDescent="0.25">
      <c r="F889" s="10"/>
    </row>
    <row r="890" spans="6:6" x14ac:dyDescent="0.25">
      <c r="F890" s="10"/>
    </row>
    <row r="891" spans="6:6" x14ac:dyDescent="0.25">
      <c r="F891" s="10"/>
    </row>
    <row r="892" spans="6:6" x14ac:dyDescent="0.25">
      <c r="F892" s="10"/>
    </row>
    <row r="893" spans="6:6" x14ac:dyDescent="0.25">
      <c r="F893" s="10"/>
    </row>
    <row r="894" spans="6:6" x14ac:dyDescent="0.25">
      <c r="F894" s="10"/>
    </row>
    <row r="895" spans="6:6" x14ac:dyDescent="0.25">
      <c r="F895" s="10"/>
    </row>
    <row r="896" spans="6:6" x14ac:dyDescent="0.25">
      <c r="F896" s="10"/>
    </row>
    <row r="897" spans="6:6" x14ac:dyDescent="0.25">
      <c r="F897" s="10"/>
    </row>
    <row r="898" spans="6:6" x14ac:dyDescent="0.25">
      <c r="F898" s="10"/>
    </row>
    <row r="899" spans="6:6" x14ac:dyDescent="0.25">
      <c r="F899" s="10"/>
    </row>
    <row r="900" spans="6:6" x14ac:dyDescent="0.25">
      <c r="F900" s="10"/>
    </row>
    <row r="901" spans="6:6" x14ac:dyDescent="0.25">
      <c r="F901" s="10"/>
    </row>
    <row r="902" spans="6:6" x14ac:dyDescent="0.25">
      <c r="F902" s="10"/>
    </row>
    <row r="903" spans="6:6" x14ac:dyDescent="0.25">
      <c r="F903" s="10"/>
    </row>
    <row r="904" spans="6:6" x14ac:dyDescent="0.25">
      <c r="F904" s="10"/>
    </row>
    <row r="905" spans="6:6" x14ac:dyDescent="0.25">
      <c r="F905" s="10"/>
    </row>
    <row r="906" spans="6:6" x14ac:dyDescent="0.25">
      <c r="F906" s="10"/>
    </row>
    <row r="907" spans="6:6" x14ac:dyDescent="0.25">
      <c r="F907" s="10"/>
    </row>
    <row r="908" spans="6:6" x14ac:dyDescent="0.25">
      <c r="F908" s="10"/>
    </row>
    <row r="909" spans="6:6" x14ac:dyDescent="0.25">
      <c r="F909" s="10"/>
    </row>
    <row r="910" spans="6:6" x14ac:dyDescent="0.25">
      <c r="F910" s="10"/>
    </row>
    <row r="911" spans="6:6" x14ac:dyDescent="0.25">
      <c r="F911" s="10"/>
    </row>
    <row r="912" spans="6:6" x14ac:dyDescent="0.25">
      <c r="F912" s="10"/>
    </row>
    <row r="913" spans="6:6" x14ac:dyDescent="0.25">
      <c r="F913" s="10"/>
    </row>
    <row r="914" spans="6:6" x14ac:dyDescent="0.25">
      <c r="F914" s="10"/>
    </row>
    <row r="915" spans="6:6" x14ac:dyDescent="0.25">
      <c r="F915" s="10"/>
    </row>
    <row r="916" spans="6:6" x14ac:dyDescent="0.25">
      <c r="F916" s="10"/>
    </row>
    <row r="917" spans="6:6" x14ac:dyDescent="0.25">
      <c r="F917" s="10"/>
    </row>
    <row r="918" spans="6:6" x14ac:dyDescent="0.25">
      <c r="F918" s="10"/>
    </row>
    <row r="919" spans="6:6" x14ac:dyDescent="0.25">
      <c r="F919" s="10"/>
    </row>
    <row r="920" spans="6:6" x14ac:dyDescent="0.25">
      <c r="F920" s="10"/>
    </row>
    <row r="921" spans="6:6" x14ac:dyDescent="0.25">
      <c r="F921" s="10"/>
    </row>
    <row r="922" spans="6:6" x14ac:dyDescent="0.25">
      <c r="F922" s="10"/>
    </row>
    <row r="923" spans="6:6" x14ac:dyDescent="0.25">
      <c r="F923" s="10"/>
    </row>
    <row r="924" spans="6:6" x14ac:dyDescent="0.25">
      <c r="F924" s="10"/>
    </row>
    <row r="925" spans="6:6" x14ac:dyDescent="0.25">
      <c r="F925" s="10"/>
    </row>
    <row r="926" spans="6:6" x14ac:dyDescent="0.25">
      <c r="F926" s="10"/>
    </row>
    <row r="927" spans="6:6" x14ac:dyDescent="0.25">
      <c r="F927" s="10"/>
    </row>
    <row r="928" spans="6:6" x14ac:dyDescent="0.25">
      <c r="F928" s="10"/>
    </row>
    <row r="929" spans="6:6" x14ac:dyDescent="0.25">
      <c r="F929" s="10"/>
    </row>
    <row r="930" spans="6:6" x14ac:dyDescent="0.25">
      <c r="F930" s="10"/>
    </row>
    <row r="931" spans="6:6" x14ac:dyDescent="0.25">
      <c r="F931" s="10"/>
    </row>
    <row r="932" spans="6:6" x14ac:dyDescent="0.25">
      <c r="F932" s="10"/>
    </row>
    <row r="933" spans="6:6" x14ac:dyDescent="0.25">
      <c r="F933" s="10"/>
    </row>
    <row r="934" spans="6:6" x14ac:dyDescent="0.25">
      <c r="F934" s="10"/>
    </row>
    <row r="935" spans="6:6" x14ac:dyDescent="0.25">
      <c r="F935" s="10"/>
    </row>
    <row r="936" spans="6:6" x14ac:dyDescent="0.25">
      <c r="F936" s="10"/>
    </row>
    <row r="937" spans="6:6" x14ac:dyDescent="0.25">
      <c r="F937" s="10"/>
    </row>
    <row r="938" spans="6:6" x14ac:dyDescent="0.25">
      <c r="F938" s="10"/>
    </row>
    <row r="939" spans="6:6" x14ac:dyDescent="0.25">
      <c r="F939" s="10"/>
    </row>
    <row r="940" spans="6:6" x14ac:dyDescent="0.25">
      <c r="F940" s="10"/>
    </row>
    <row r="941" spans="6:6" x14ac:dyDescent="0.25">
      <c r="F941" s="10"/>
    </row>
    <row r="942" spans="6:6" x14ac:dyDescent="0.25">
      <c r="F942" s="10"/>
    </row>
    <row r="943" spans="6:6" x14ac:dyDescent="0.25">
      <c r="F943" s="10"/>
    </row>
    <row r="944" spans="6:6" x14ac:dyDescent="0.25">
      <c r="F944" s="10"/>
    </row>
    <row r="945" spans="6:6" x14ac:dyDescent="0.25">
      <c r="F945" s="10"/>
    </row>
    <row r="946" spans="6:6" x14ac:dyDescent="0.25">
      <c r="F946" s="10"/>
    </row>
    <row r="947" spans="6:6" x14ac:dyDescent="0.25">
      <c r="F947" s="10"/>
    </row>
    <row r="948" spans="6:6" x14ac:dyDescent="0.25">
      <c r="F948" s="10"/>
    </row>
    <row r="949" spans="6:6" x14ac:dyDescent="0.25">
      <c r="F949" s="10"/>
    </row>
    <row r="950" spans="6:6" x14ac:dyDescent="0.25">
      <c r="F950" s="10"/>
    </row>
    <row r="951" spans="6:6" x14ac:dyDescent="0.25">
      <c r="F951" s="10"/>
    </row>
    <row r="952" spans="6:6" x14ac:dyDescent="0.25">
      <c r="F952" s="10"/>
    </row>
    <row r="953" spans="6:6" x14ac:dyDescent="0.25">
      <c r="F953" s="10"/>
    </row>
    <row r="954" spans="6:6" x14ac:dyDescent="0.25">
      <c r="F954" s="10"/>
    </row>
    <row r="955" spans="6:6" x14ac:dyDescent="0.25">
      <c r="F955" s="10"/>
    </row>
    <row r="956" spans="6:6" x14ac:dyDescent="0.25">
      <c r="F956" s="10"/>
    </row>
    <row r="957" spans="6:6" x14ac:dyDescent="0.25">
      <c r="F957" s="10"/>
    </row>
    <row r="958" spans="6:6" x14ac:dyDescent="0.25">
      <c r="F958" s="10"/>
    </row>
    <row r="959" spans="6:6" x14ac:dyDescent="0.25">
      <c r="F959" s="10"/>
    </row>
    <row r="960" spans="6:6" x14ac:dyDescent="0.25">
      <c r="F960" s="10"/>
    </row>
    <row r="961" spans="6:6" x14ac:dyDescent="0.25">
      <c r="F961" s="10"/>
    </row>
    <row r="962" spans="6:6" x14ac:dyDescent="0.25">
      <c r="F962" s="10"/>
    </row>
    <row r="963" spans="6:6" x14ac:dyDescent="0.25">
      <c r="F963" s="10"/>
    </row>
    <row r="964" spans="6:6" x14ac:dyDescent="0.25">
      <c r="F964" s="10"/>
    </row>
    <row r="965" spans="6:6" x14ac:dyDescent="0.25">
      <c r="F965" s="10"/>
    </row>
    <row r="966" spans="6:6" x14ac:dyDescent="0.25">
      <c r="F966" s="10"/>
    </row>
    <row r="967" spans="6:6" x14ac:dyDescent="0.25">
      <c r="F967" s="10"/>
    </row>
    <row r="968" spans="6:6" x14ac:dyDescent="0.25">
      <c r="F968" s="10"/>
    </row>
    <row r="969" spans="6:6" x14ac:dyDescent="0.25">
      <c r="F969" s="10"/>
    </row>
    <row r="970" spans="6:6" x14ac:dyDescent="0.25">
      <c r="F970" s="10"/>
    </row>
    <row r="971" spans="6:6" x14ac:dyDescent="0.25">
      <c r="F971" s="10"/>
    </row>
    <row r="972" spans="6:6" x14ac:dyDescent="0.25">
      <c r="F972" s="10"/>
    </row>
    <row r="973" spans="6:6" x14ac:dyDescent="0.25">
      <c r="F973" s="10"/>
    </row>
    <row r="974" spans="6:6" x14ac:dyDescent="0.25">
      <c r="F974" s="10"/>
    </row>
    <row r="975" spans="6:6" x14ac:dyDescent="0.25">
      <c r="F975" s="10"/>
    </row>
    <row r="976" spans="6:6" x14ac:dyDescent="0.25">
      <c r="F976" s="10"/>
    </row>
    <row r="977" spans="6:6" x14ac:dyDescent="0.25">
      <c r="F977" s="10"/>
    </row>
    <row r="978" spans="6:6" x14ac:dyDescent="0.25">
      <c r="F978" s="10"/>
    </row>
    <row r="979" spans="6:6" x14ac:dyDescent="0.25">
      <c r="F979" s="10"/>
    </row>
    <row r="980" spans="6:6" x14ac:dyDescent="0.25">
      <c r="F980" s="10"/>
    </row>
    <row r="981" spans="6:6" x14ac:dyDescent="0.25">
      <c r="F981" s="10"/>
    </row>
    <row r="982" spans="6:6" x14ac:dyDescent="0.25">
      <c r="F982" s="10"/>
    </row>
    <row r="983" spans="6:6" x14ac:dyDescent="0.25">
      <c r="F983" s="10"/>
    </row>
    <row r="984" spans="6:6" x14ac:dyDescent="0.25">
      <c r="F984" s="10"/>
    </row>
    <row r="985" spans="6:6" x14ac:dyDescent="0.25">
      <c r="F985" s="10"/>
    </row>
    <row r="986" spans="6:6" x14ac:dyDescent="0.25">
      <c r="F986" s="10"/>
    </row>
    <row r="987" spans="6:6" x14ac:dyDescent="0.25">
      <c r="F987" s="10"/>
    </row>
    <row r="988" spans="6:6" x14ac:dyDescent="0.25">
      <c r="F988" s="10"/>
    </row>
    <row r="989" spans="6:6" x14ac:dyDescent="0.25">
      <c r="F989" s="10"/>
    </row>
    <row r="990" spans="6:6" x14ac:dyDescent="0.25">
      <c r="F990" s="10"/>
    </row>
    <row r="991" spans="6:6" x14ac:dyDescent="0.25">
      <c r="F991" s="10"/>
    </row>
    <row r="992" spans="6:6" x14ac:dyDescent="0.25">
      <c r="F992" s="10"/>
    </row>
    <row r="993" spans="6:6" x14ac:dyDescent="0.25">
      <c r="F993" s="10"/>
    </row>
    <row r="994" spans="6:6" x14ac:dyDescent="0.25">
      <c r="F994" s="10"/>
    </row>
    <row r="995" spans="6:6" x14ac:dyDescent="0.25">
      <c r="F995" s="10"/>
    </row>
    <row r="996" spans="6:6" x14ac:dyDescent="0.25">
      <c r="F996" s="10"/>
    </row>
    <row r="997" spans="6:6" x14ac:dyDescent="0.25">
      <c r="F997" s="10"/>
    </row>
    <row r="998" spans="6:6" x14ac:dyDescent="0.25">
      <c r="F998" s="10"/>
    </row>
    <row r="999" spans="6:6" x14ac:dyDescent="0.25">
      <c r="F999" s="10"/>
    </row>
    <row r="1000" spans="6:6" x14ac:dyDescent="0.25">
      <c r="F1000" s="10"/>
    </row>
    <row r="1001" spans="6:6" x14ac:dyDescent="0.25">
      <c r="F1001" s="10"/>
    </row>
    <row r="1002" spans="6:6" x14ac:dyDescent="0.25">
      <c r="F1002" s="10"/>
    </row>
    <row r="1003" spans="6:6" x14ac:dyDescent="0.25">
      <c r="F1003" s="10"/>
    </row>
    <row r="1004" spans="6:6" x14ac:dyDescent="0.25">
      <c r="F1004" s="10"/>
    </row>
    <row r="1005" spans="6:6" x14ac:dyDescent="0.25">
      <c r="F1005" s="10"/>
    </row>
    <row r="1006" spans="6:6" x14ac:dyDescent="0.25">
      <c r="F1006" s="10"/>
    </row>
    <row r="1007" spans="6:6" x14ac:dyDescent="0.25">
      <c r="F1007" s="10"/>
    </row>
    <row r="1008" spans="6:6" x14ac:dyDescent="0.25">
      <c r="F1008" s="10"/>
    </row>
    <row r="1009" spans="6:6" x14ac:dyDescent="0.25">
      <c r="F1009" s="10"/>
    </row>
    <row r="1010" spans="6:6" x14ac:dyDescent="0.25">
      <c r="F1010" s="10"/>
    </row>
    <row r="1011" spans="6:6" x14ac:dyDescent="0.25">
      <c r="F1011" s="10"/>
    </row>
    <row r="1012" spans="6:6" x14ac:dyDescent="0.25">
      <c r="F1012" s="10"/>
    </row>
    <row r="1013" spans="6:6" x14ac:dyDescent="0.25">
      <c r="F1013" s="10"/>
    </row>
    <row r="1014" spans="6:6" x14ac:dyDescent="0.25">
      <c r="F1014" s="10"/>
    </row>
    <row r="1015" spans="6:6" x14ac:dyDescent="0.25">
      <c r="F1015" s="10"/>
    </row>
    <row r="1016" spans="6:6" x14ac:dyDescent="0.25">
      <c r="F1016" s="10"/>
    </row>
    <row r="1017" spans="6:6" x14ac:dyDescent="0.25">
      <c r="F1017" s="10"/>
    </row>
    <row r="1018" spans="6:6" x14ac:dyDescent="0.25">
      <c r="F1018" s="10"/>
    </row>
    <row r="1019" spans="6:6" x14ac:dyDescent="0.25">
      <c r="F1019" s="10"/>
    </row>
    <row r="1020" spans="6:6" x14ac:dyDescent="0.25">
      <c r="F1020" s="10"/>
    </row>
    <row r="1021" spans="6:6" x14ac:dyDescent="0.25">
      <c r="F1021" s="10"/>
    </row>
    <row r="1022" spans="6:6" x14ac:dyDescent="0.25">
      <c r="F1022" s="10"/>
    </row>
    <row r="1023" spans="6:6" x14ac:dyDescent="0.25">
      <c r="F1023" s="10"/>
    </row>
    <row r="1024" spans="6:6" x14ac:dyDescent="0.25">
      <c r="F1024" s="10"/>
    </row>
    <row r="1025" spans="6:6" x14ac:dyDescent="0.25">
      <c r="F1025" s="10"/>
    </row>
    <row r="1026" spans="6:6" x14ac:dyDescent="0.25">
      <c r="F1026" s="10"/>
    </row>
    <row r="1027" spans="6:6" x14ac:dyDescent="0.25">
      <c r="F1027" s="10"/>
    </row>
    <row r="1028" spans="6:6" x14ac:dyDescent="0.25">
      <c r="F1028" s="10"/>
    </row>
    <row r="1029" spans="6:6" x14ac:dyDescent="0.25">
      <c r="F1029" s="10"/>
    </row>
    <row r="1030" spans="6:6" x14ac:dyDescent="0.25">
      <c r="F1030" s="10"/>
    </row>
    <row r="1031" spans="6:6" x14ac:dyDescent="0.25">
      <c r="F1031" s="10"/>
    </row>
    <row r="1032" spans="6:6" x14ac:dyDescent="0.25">
      <c r="F1032" s="10"/>
    </row>
    <row r="1033" spans="6:6" x14ac:dyDescent="0.25">
      <c r="F1033" s="10"/>
    </row>
    <row r="1034" spans="6:6" x14ac:dyDescent="0.25">
      <c r="F1034" s="10"/>
    </row>
    <row r="1035" spans="6:6" x14ac:dyDescent="0.25">
      <c r="F1035" s="10"/>
    </row>
    <row r="1036" spans="6:6" x14ac:dyDescent="0.25">
      <c r="F1036" s="10"/>
    </row>
    <row r="1037" spans="6:6" x14ac:dyDescent="0.25">
      <c r="F1037" s="10"/>
    </row>
    <row r="1038" spans="6:6" x14ac:dyDescent="0.25">
      <c r="F1038" s="10"/>
    </row>
    <row r="1039" spans="6:6" x14ac:dyDescent="0.25">
      <c r="F1039" s="10"/>
    </row>
    <row r="1040" spans="6:6" x14ac:dyDescent="0.25">
      <c r="F1040" s="10"/>
    </row>
    <row r="1041" spans="6:6" x14ac:dyDescent="0.25">
      <c r="F1041" s="10"/>
    </row>
    <row r="1042" spans="6:6" x14ac:dyDescent="0.25">
      <c r="F1042" s="10"/>
    </row>
    <row r="1043" spans="6:6" x14ac:dyDescent="0.25">
      <c r="F1043" s="10"/>
    </row>
    <row r="1044" spans="6:6" x14ac:dyDescent="0.25">
      <c r="F1044" s="10"/>
    </row>
    <row r="1045" spans="6:6" x14ac:dyDescent="0.25">
      <c r="F1045" s="10"/>
    </row>
    <row r="1046" spans="6:6" x14ac:dyDescent="0.25">
      <c r="F1046" s="10"/>
    </row>
    <row r="1047" spans="6:6" x14ac:dyDescent="0.25">
      <c r="F1047" s="10"/>
    </row>
    <row r="1048" spans="6:6" x14ac:dyDescent="0.25">
      <c r="F1048" s="10"/>
    </row>
    <row r="1049" spans="6:6" x14ac:dyDescent="0.25">
      <c r="F1049" s="10"/>
    </row>
    <row r="1050" spans="6:6" x14ac:dyDescent="0.25">
      <c r="F1050" s="10"/>
    </row>
    <row r="1051" spans="6:6" x14ac:dyDescent="0.25">
      <c r="F1051" s="10"/>
    </row>
    <row r="1052" spans="6:6" x14ac:dyDescent="0.25">
      <c r="F1052" s="10"/>
    </row>
    <row r="1053" spans="6:6" x14ac:dyDescent="0.25">
      <c r="F1053" s="10"/>
    </row>
    <row r="1054" spans="6:6" x14ac:dyDescent="0.25">
      <c r="F1054" s="10"/>
    </row>
    <row r="1055" spans="6:6" x14ac:dyDescent="0.25">
      <c r="F1055" s="10"/>
    </row>
    <row r="1056" spans="6:6" x14ac:dyDescent="0.25">
      <c r="F1056" s="10"/>
    </row>
    <row r="1057" spans="6:6" x14ac:dyDescent="0.25">
      <c r="F1057" s="10"/>
    </row>
    <row r="1058" spans="6:6" x14ac:dyDescent="0.25">
      <c r="F1058" s="10"/>
    </row>
    <row r="1059" spans="6:6" x14ac:dyDescent="0.25">
      <c r="F1059" s="10"/>
    </row>
    <row r="1060" spans="6:6" x14ac:dyDescent="0.25">
      <c r="F1060" s="10"/>
    </row>
    <row r="1061" spans="6:6" x14ac:dyDescent="0.25">
      <c r="F1061" s="10"/>
    </row>
    <row r="1062" spans="6:6" x14ac:dyDescent="0.25">
      <c r="F1062" s="10"/>
    </row>
    <row r="1063" spans="6:6" x14ac:dyDescent="0.25">
      <c r="F1063" s="10"/>
    </row>
    <row r="1064" spans="6:6" x14ac:dyDescent="0.25">
      <c r="F1064" s="10"/>
    </row>
    <row r="1065" spans="6:6" x14ac:dyDescent="0.25">
      <c r="F1065" s="10"/>
    </row>
    <row r="1066" spans="6:6" x14ac:dyDescent="0.25">
      <c r="F1066" s="10"/>
    </row>
    <row r="1067" spans="6:6" x14ac:dyDescent="0.25">
      <c r="F1067" s="10"/>
    </row>
    <row r="1068" spans="6:6" x14ac:dyDescent="0.25">
      <c r="F1068" s="10"/>
    </row>
    <row r="1069" spans="6:6" x14ac:dyDescent="0.25">
      <c r="F1069" s="10"/>
    </row>
    <row r="1070" spans="6:6" x14ac:dyDescent="0.25">
      <c r="F1070" s="10"/>
    </row>
    <row r="1071" spans="6:6" x14ac:dyDescent="0.25">
      <c r="F1071" s="10"/>
    </row>
    <row r="1072" spans="6:6" x14ac:dyDescent="0.25">
      <c r="F1072" s="10"/>
    </row>
    <row r="1073" spans="6:6" x14ac:dyDescent="0.25">
      <c r="F1073" s="10"/>
    </row>
    <row r="1074" spans="6:6" x14ac:dyDescent="0.25">
      <c r="F1074" s="10"/>
    </row>
    <row r="1075" spans="6:6" x14ac:dyDescent="0.25">
      <c r="F1075" s="10"/>
    </row>
    <row r="1076" spans="6:6" x14ac:dyDescent="0.25">
      <c r="F1076" s="10"/>
    </row>
    <row r="1077" spans="6:6" x14ac:dyDescent="0.25">
      <c r="F1077" s="10"/>
    </row>
    <row r="1078" spans="6:6" x14ac:dyDescent="0.25">
      <c r="F1078" s="10"/>
    </row>
    <row r="1079" spans="6:6" x14ac:dyDescent="0.25">
      <c r="F1079" s="10"/>
    </row>
    <row r="1080" spans="6:6" x14ac:dyDescent="0.25">
      <c r="F1080" s="10"/>
    </row>
    <row r="1081" spans="6:6" x14ac:dyDescent="0.25">
      <c r="F1081" s="10"/>
    </row>
    <row r="1082" spans="6:6" x14ac:dyDescent="0.25">
      <c r="F1082" s="10"/>
    </row>
    <row r="1083" spans="6:6" x14ac:dyDescent="0.25">
      <c r="F1083" s="10"/>
    </row>
    <row r="1084" spans="6:6" x14ac:dyDescent="0.25">
      <c r="F1084" s="10"/>
    </row>
    <row r="1085" spans="6:6" x14ac:dyDescent="0.25">
      <c r="F1085" s="10"/>
    </row>
    <row r="1086" spans="6:6" x14ac:dyDescent="0.25">
      <c r="F1086" s="10"/>
    </row>
    <row r="1087" spans="6:6" x14ac:dyDescent="0.25">
      <c r="F1087" s="10"/>
    </row>
    <row r="1088" spans="6:6" x14ac:dyDescent="0.25">
      <c r="F1088" s="10"/>
    </row>
    <row r="1089" spans="6:6" x14ac:dyDescent="0.25">
      <c r="F1089" s="10"/>
    </row>
    <row r="1090" spans="6:6" x14ac:dyDescent="0.25">
      <c r="F1090" s="10"/>
    </row>
    <row r="1091" spans="6:6" x14ac:dyDescent="0.25">
      <c r="F1091" s="10"/>
    </row>
    <row r="1092" spans="6:6" x14ac:dyDescent="0.25">
      <c r="F1092" s="10"/>
    </row>
    <row r="1093" spans="6:6" x14ac:dyDescent="0.25">
      <c r="F1093" s="10"/>
    </row>
    <row r="1094" spans="6:6" x14ac:dyDescent="0.25">
      <c r="F1094" s="10"/>
    </row>
    <row r="1095" spans="6:6" x14ac:dyDescent="0.25">
      <c r="F1095" s="10"/>
    </row>
    <row r="1096" spans="6:6" x14ac:dyDescent="0.25">
      <c r="F1096" s="10"/>
    </row>
    <row r="1097" spans="6:6" x14ac:dyDescent="0.25">
      <c r="F1097" s="10"/>
    </row>
    <row r="1098" spans="6:6" x14ac:dyDescent="0.25">
      <c r="F1098" s="10"/>
    </row>
    <row r="1099" spans="6:6" x14ac:dyDescent="0.25">
      <c r="F1099" s="10"/>
    </row>
    <row r="1100" spans="6:6" x14ac:dyDescent="0.25">
      <c r="F1100" s="10"/>
    </row>
    <row r="1101" spans="6:6" x14ac:dyDescent="0.25">
      <c r="F1101" s="10"/>
    </row>
    <row r="1102" spans="6:6" x14ac:dyDescent="0.25">
      <c r="F1102" s="10"/>
    </row>
    <row r="1103" spans="6:6" x14ac:dyDescent="0.25">
      <c r="F1103" s="10"/>
    </row>
    <row r="1104" spans="6:6" x14ac:dyDescent="0.25">
      <c r="F1104" s="10"/>
    </row>
    <row r="1105" spans="6:6" x14ac:dyDescent="0.25">
      <c r="F1105" s="10"/>
    </row>
    <row r="1106" spans="6:6" x14ac:dyDescent="0.25">
      <c r="F1106" s="10"/>
    </row>
    <row r="1107" spans="6:6" x14ac:dyDescent="0.25">
      <c r="F1107" s="10"/>
    </row>
    <row r="1108" spans="6:6" x14ac:dyDescent="0.25">
      <c r="F1108" s="10"/>
    </row>
    <row r="1109" spans="6:6" x14ac:dyDescent="0.25">
      <c r="F1109" s="10"/>
    </row>
    <row r="1110" spans="6:6" x14ac:dyDescent="0.25">
      <c r="F1110" s="10"/>
    </row>
    <row r="1111" spans="6:6" x14ac:dyDescent="0.25">
      <c r="F1111" s="10"/>
    </row>
    <row r="1112" spans="6:6" x14ac:dyDescent="0.25">
      <c r="F1112" s="10"/>
    </row>
    <row r="1113" spans="6:6" x14ac:dyDescent="0.25">
      <c r="F1113" s="10"/>
    </row>
    <row r="1114" spans="6:6" x14ac:dyDescent="0.25">
      <c r="F1114" s="10"/>
    </row>
    <row r="1115" spans="6:6" x14ac:dyDescent="0.25">
      <c r="F1115" s="10"/>
    </row>
    <row r="1116" spans="6:6" x14ac:dyDescent="0.25">
      <c r="F1116" s="10"/>
    </row>
    <row r="1117" spans="6:6" x14ac:dyDescent="0.25">
      <c r="F1117" s="10"/>
    </row>
    <row r="1118" spans="6:6" x14ac:dyDescent="0.25">
      <c r="F1118" s="10"/>
    </row>
    <row r="1119" spans="6:6" x14ac:dyDescent="0.25">
      <c r="F1119" s="10"/>
    </row>
    <row r="1120" spans="6:6" x14ac:dyDescent="0.25">
      <c r="F1120" s="10"/>
    </row>
    <row r="1121" spans="6:6" x14ac:dyDescent="0.25">
      <c r="F1121" s="10"/>
    </row>
    <row r="1122" spans="6:6" x14ac:dyDescent="0.25">
      <c r="F1122" s="10"/>
    </row>
    <row r="1123" spans="6:6" x14ac:dyDescent="0.25">
      <c r="F1123" s="10"/>
    </row>
    <row r="1124" spans="6:6" x14ac:dyDescent="0.25">
      <c r="F1124" s="10"/>
    </row>
    <row r="1125" spans="6:6" x14ac:dyDescent="0.25">
      <c r="F1125" s="10"/>
    </row>
    <row r="1126" spans="6:6" x14ac:dyDescent="0.25">
      <c r="F1126" s="10"/>
    </row>
    <row r="1127" spans="6:6" x14ac:dyDescent="0.25">
      <c r="F1127" s="10"/>
    </row>
    <row r="1128" spans="6:6" x14ac:dyDescent="0.25">
      <c r="F1128" s="10"/>
    </row>
    <row r="1129" spans="6:6" x14ac:dyDescent="0.25">
      <c r="F1129" s="10"/>
    </row>
    <row r="1130" spans="6:6" x14ac:dyDescent="0.25">
      <c r="F1130" s="10"/>
    </row>
    <row r="1131" spans="6:6" x14ac:dyDescent="0.25">
      <c r="F1131" s="10"/>
    </row>
    <row r="1132" spans="6:6" x14ac:dyDescent="0.25">
      <c r="F1132" s="10"/>
    </row>
    <row r="1133" spans="6:6" x14ac:dyDescent="0.25">
      <c r="F1133" s="10"/>
    </row>
    <row r="1134" spans="6:6" x14ac:dyDescent="0.25">
      <c r="F1134" s="10"/>
    </row>
    <row r="1135" spans="6:6" x14ac:dyDescent="0.25">
      <c r="F1135" s="10"/>
    </row>
    <row r="1136" spans="6:6" x14ac:dyDescent="0.25">
      <c r="F1136" s="10"/>
    </row>
    <row r="1137" spans="6:6" x14ac:dyDescent="0.25">
      <c r="F1137" s="10"/>
    </row>
    <row r="1138" spans="6:6" x14ac:dyDescent="0.25">
      <c r="F1138" s="10"/>
    </row>
    <row r="1139" spans="6:6" x14ac:dyDescent="0.25">
      <c r="F1139" s="10"/>
    </row>
    <row r="1140" spans="6:6" x14ac:dyDescent="0.25">
      <c r="F1140" s="10"/>
    </row>
    <row r="1141" spans="6:6" x14ac:dyDescent="0.25">
      <c r="F1141" s="10"/>
    </row>
    <row r="1142" spans="6:6" x14ac:dyDescent="0.25">
      <c r="F1142" s="10"/>
    </row>
    <row r="1143" spans="6:6" x14ac:dyDescent="0.25">
      <c r="F1143" s="10"/>
    </row>
    <row r="1144" spans="6:6" x14ac:dyDescent="0.25">
      <c r="F1144" s="10"/>
    </row>
    <row r="1145" spans="6:6" x14ac:dyDescent="0.25">
      <c r="F1145" s="10"/>
    </row>
    <row r="1146" spans="6:6" x14ac:dyDescent="0.25">
      <c r="F1146" s="10"/>
    </row>
    <row r="1147" spans="6:6" x14ac:dyDescent="0.25">
      <c r="F1147" s="10"/>
    </row>
    <row r="1148" spans="6:6" x14ac:dyDescent="0.25">
      <c r="F1148" s="10"/>
    </row>
    <row r="1149" spans="6:6" x14ac:dyDescent="0.25">
      <c r="F1149" s="10"/>
    </row>
    <row r="1150" spans="6:6" x14ac:dyDescent="0.25">
      <c r="F1150" s="10"/>
    </row>
    <row r="1151" spans="6:6" x14ac:dyDescent="0.25">
      <c r="F1151" s="10"/>
    </row>
    <row r="1152" spans="6:6" x14ac:dyDescent="0.25">
      <c r="F1152" s="10"/>
    </row>
    <row r="1153" spans="6:6" x14ac:dyDescent="0.25">
      <c r="F1153" s="10"/>
    </row>
    <row r="1154" spans="6:6" x14ac:dyDescent="0.25">
      <c r="F1154" s="10"/>
    </row>
    <row r="1155" spans="6:6" x14ac:dyDescent="0.25">
      <c r="F1155" s="10"/>
    </row>
    <row r="1156" spans="6:6" x14ac:dyDescent="0.25">
      <c r="F1156" s="10"/>
    </row>
    <row r="1157" spans="6:6" x14ac:dyDescent="0.25">
      <c r="F1157" s="10"/>
    </row>
    <row r="1158" spans="6:6" x14ac:dyDescent="0.25">
      <c r="F1158" s="10"/>
    </row>
    <row r="1159" spans="6:6" x14ac:dyDescent="0.25">
      <c r="F1159" s="10"/>
    </row>
    <row r="1160" spans="6:6" x14ac:dyDescent="0.25">
      <c r="F1160" s="10"/>
    </row>
    <row r="1161" spans="6:6" x14ac:dyDescent="0.25">
      <c r="F1161" s="10"/>
    </row>
    <row r="1162" spans="6:6" x14ac:dyDescent="0.25">
      <c r="F1162" s="10"/>
    </row>
    <row r="1163" spans="6:6" x14ac:dyDescent="0.25">
      <c r="F1163" s="10"/>
    </row>
    <row r="1164" spans="6:6" x14ac:dyDescent="0.25">
      <c r="F1164" s="10"/>
    </row>
    <row r="1165" spans="6:6" x14ac:dyDescent="0.25">
      <c r="F1165" s="10"/>
    </row>
    <row r="1166" spans="6:6" x14ac:dyDescent="0.25">
      <c r="F1166" s="10"/>
    </row>
    <row r="1167" spans="6:6" x14ac:dyDescent="0.25">
      <c r="F1167" s="10"/>
    </row>
    <row r="1168" spans="6:6" x14ac:dyDescent="0.25">
      <c r="F1168" s="10"/>
    </row>
    <row r="1169" spans="6:6" x14ac:dyDescent="0.25">
      <c r="F1169" s="10"/>
    </row>
    <row r="1170" spans="6:6" x14ac:dyDescent="0.25">
      <c r="F1170" s="10"/>
    </row>
    <row r="1171" spans="6:6" x14ac:dyDescent="0.25">
      <c r="F1171" s="10"/>
    </row>
    <row r="1172" spans="6:6" x14ac:dyDescent="0.25">
      <c r="F1172" s="10"/>
    </row>
    <row r="1173" spans="6:6" x14ac:dyDescent="0.25">
      <c r="F1173" s="10"/>
    </row>
    <row r="1174" spans="6:6" x14ac:dyDescent="0.25">
      <c r="F1174" s="10"/>
    </row>
    <row r="1175" spans="6:6" x14ac:dyDescent="0.25">
      <c r="F1175" s="10"/>
    </row>
    <row r="1176" spans="6:6" x14ac:dyDescent="0.25">
      <c r="F1176" s="10"/>
    </row>
    <row r="1177" spans="6:6" x14ac:dyDescent="0.25">
      <c r="F1177" s="10"/>
    </row>
    <row r="1178" spans="6:6" x14ac:dyDescent="0.25">
      <c r="F1178" s="10"/>
    </row>
    <row r="1179" spans="6:6" x14ac:dyDescent="0.25">
      <c r="F1179" s="10"/>
    </row>
    <row r="1180" spans="6:6" x14ac:dyDescent="0.25">
      <c r="F1180" s="10"/>
    </row>
    <row r="1181" spans="6:6" x14ac:dyDescent="0.25">
      <c r="F1181" s="10"/>
    </row>
    <row r="1182" spans="6:6" x14ac:dyDescent="0.25">
      <c r="F1182" s="10"/>
    </row>
    <row r="1183" spans="6:6" x14ac:dyDescent="0.25">
      <c r="F1183" s="10"/>
    </row>
    <row r="1184" spans="6:6" x14ac:dyDescent="0.25">
      <c r="F1184" s="10"/>
    </row>
    <row r="1185" spans="6:6" x14ac:dyDescent="0.25">
      <c r="F1185" s="10"/>
    </row>
    <row r="1186" spans="6:6" x14ac:dyDescent="0.25">
      <c r="F1186" s="10"/>
    </row>
    <row r="1187" spans="6:6" x14ac:dyDescent="0.25">
      <c r="F1187" s="10"/>
    </row>
    <row r="1188" spans="6:6" x14ac:dyDescent="0.25">
      <c r="F1188" s="10"/>
    </row>
    <row r="1189" spans="6:6" x14ac:dyDescent="0.25">
      <c r="F1189" s="10"/>
    </row>
    <row r="1190" spans="6:6" x14ac:dyDescent="0.25">
      <c r="F1190" s="10"/>
    </row>
    <row r="1191" spans="6:6" x14ac:dyDescent="0.25">
      <c r="F1191" s="10"/>
    </row>
    <row r="1192" spans="6:6" x14ac:dyDescent="0.25">
      <c r="F1192" s="10"/>
    </row>
    <row r="1193" spans="6:6" x14ac:dyDescent="0.25">
      <c r="F1193" s="10"/>
    </row>
    <row r="1194" spans="6:6" x14ac:dyDescent="0.25">
      <c r="F1194" s="10"/>
    </row>
    <row r="1195" spans="6:6" x14ac:dyDescent="0.25">
      <c r="F1195" s="10"/>
    </row>
    <row r="1196" spans="6:6" x14ac:dyDescent="0.25">
      <c r="F1196" s="10"/>
    </row>
    <row r="1197" spans="6:6" x14ac:dyDescent="0.25">
      <c r="F1197" s="10"/>
    </row>
    <row r="1198" spans="6:6" x14ac:dyDescent="0.25">
      <c r="F1198" s="10"/>
    </row>
    <row r="1199" spans="6:6" x14ac:dyDescent="0.25">
      <c r="F1199" s="10"/>
    </row>
    <row r="1200" spans="6:6" x14ac:dyDescent="0.25">
      <c r="F1200" s="10"/>
    </row>
    <row r="1201" spans="6:6" x14ac:dyDescent="0.25">
      <c r="F1201" s="10"/>
    </row>
    <row r="1202" spans="6:6" x14ac:dyDescent="0.25">
      <c r="F1202" s="10"/>
    </row>
    <row r="1203" spans="6:6" x14ac:dyDescent="0.25">
      <c r="F1203" s="10"/>
    </row>
    <row r="1204" spans="6:6" x14ac:dyDescent="0.25">
      <c r="F1204" s="10"/>
    </row>
    <row r="1205" spans="6:6" x14ac:dyDescent="0.25">
      <c r="F1205" s="10"/>
    </row>
    <row r="1206" spans="6:6" x14ac:dyDescent="0.25">
      <c r="F1206" s="10"/>
    </row>
    <row r="1207" spans="6:6" x14ac:dyDescent="0.25">
      <c r="F1207" s="10"/>
    </row>
    <row r="1208" spans="6:6" x14ac:dyDescent="0.25">
      <c r="F1208" s="10"/>
    </row>
    <row r="1209" spans="6:6" x14ac:dyDescent="0.25">
      <c r="F1209" s="10"/>
    </row>
    <row r="1210" spans="6:6" x14ac:dyDescent="0.25">
      <c r="F1210" s="10"/>
    </row>
    <row r="1211" spans="6:6" x14ac:dyDescent="0.25">
      <c r="F1211" s="10"/>
    </row>
    <row r="1212" spans="6:6" x14ac:dyDescent="0.25">
      <c r="F1212" s="10"/>
    </row>
    <row r="1213" spans="6:6" x14ac:dyDescent="0.25">
      <c r="F1213" s="10"/>
    </row>
    <row r="1214" spans="6:6" x14ac:dyDescent="0.25">
      <c r="F1214" s="10"/>
    </row>
    <row r="1215" spans="6:6" x14ac:dyDescent="0.25">
      <c r="F1215" s="10"/>
    </row>
    <row r="1216" spans="6:6" x14ac:dyDescent="0.25">
      <c r="F1216" s="10"/>
    </row>
    <row r="1217" spans="6:6" x14ac:dyDescent="0.25">
      <c r="F1217" s="10"/>
    </row>
    <row r="1218" spans="6:6" x14ac:dyDescent="0.25">
      <c r="F1218" s="10"/>
    </row>
    <row r="1219" spans="6:6" x14ac:dyDescent="0.25">
      <c r="F1219" s="10"/>
    </row>
    <row r="1220" spans="6:6" x14ac:dyDescent="0.25">
      <c r="F1220" s="10"/>
    </row>
    <row r="1221" spans="6:6" x14ac:dyDescent="0.25">
      <c r="F1221" s="10"/>
    </row>
    <row r="1222" spans="6:6" x14ac:dyDescent="0.25">
      <c r="F1222" s="10"/>
    </row>
    <row r="1223" spans="6:6" x14ac:dyDescent="0.25">
      <c r="F1223" s="10"/>
    </row>
    <row r="1224" spans="6:6" x14ac:dyDescent="0.25">
      <c r="F1224" s="10"/>
    </row>
    <row r="1225" spans="6:6" x14ac:dyDescent="0.25">
      <c r="F1225" s="10"/>
    </row>
    <row r="1226" spans="6:6" x14ac:dyDescent="0.25">
      <c r="F1226" s="10"/>
    </row>
    <row r="1227" spans="6:6" x14ac:dyDescent="0.25">
      <c r="F1227" s="10"/>
    </row>
    <row r="1228" spans="6:6" x14ac:dyDescent="0.25">
      <c r="F1228" s="10"/>
    </row>
    <row r="1229" spans="6:6" x14ac:dyDescent="0.25">
      <c r="F1229" s="10"/>
    </row>
    <row r="1230" spans="6:6" x14ac:dyDescent="0.25">
      <c r="F1230" s="10"/>
    </row>
    <row r="1231" spans="6:6" x14ac:dyDescent="0.25">
      <c r="F1231" s="10"/>
    </row>
    <row r="1232" spans="6:6" x14ac:dyDescent="0.25">
      <c r="F1232" s="10"/>
    </row>
    <row r="1233" spans="6:6" x14ac:dyDescent="0.25">
      <c r="F1233" s="10"/>
    </row>
    <row r="1234" spans="6:6" x14ac:dyDescent="0.25">
      <c r="F1234" s="10"/>
    </row>
    <row r="1235" spans="6:6" x14ac:dyDescent="0.25">
      <c r="F1235" s="10"/>
    </row>
    <row r="1236" spans="6:6" x14ac:dyDescent="0.25">
      <c r="F1236" s="10"/>
    </row>
    <row r="1237" spans="6:6" x14ac:dyDescent="0.25">
      <c r="F1237" s="10"/>
    </row>
    <row r="1238" spans="6:6" x14ac:dyDescent="0.25">
      <c r="F1238" s="10"/>
    </row>
    <row r="1239" spans="6:6" x14ac:dyDescent="0.25">
      <c r="F1239" s="10"/>
    </row>
    <row r="1240" spans="6:6" x14ac:dyDescent="0.25">
      <c r="F1240" s="10"/>
    </row>
    <row r="1241" spans="6:6" x14ac:dyDescent="0.25">
      <c r="F1241" s="10"/>
    </row>
    <row r="1242" spans="6:6" x14ac:dyDescent="0.25">
      <c r="F1242" s="10"/>
    </row>
    <row r="1243" spans="6:6" x14ac:dyDescent="0.25">
      <c r="F1243" s="10"/>
    </row>
    <row r="1244" spans="6:6" x14ac:dyDescent="0.25">
      <c r="F1244" s="10"/>
    </row>
    <row r="1245" spans="6:6" x14ac:dyDescent="0.25">
      <c r="F1245" s="10"/>
    </row>
    <row r="1246" spans="6:6" x14ac:dyDescent="0.25">
      <c r="F1246" s="10"/>
    </row>
    <row r="1247" spans="6:6" x14ac:dyDescent="0.25">
      <c r="F1247" s="10"/>
    </row>
    <row r="1248" spans="6:6" x14ac:dyDescent="0.25">
      <c r="F1248" s="10"/>
    </row>
    <row r="1249" spans="6:6" x14ac:dyDescent="0.25">
      <c r="F1249" s="10"/>
    </row>
    <row r="1250" spans="6:6" x14ac:dyDescent="0.25">
      <c r="F1250" s="10"/>
    </row>
    <row r="1251" spans="6:6" x14ac:dyDescent="0.25">
      <c r="F1251" s="10"/>
    </row>
    <row r="1252" spans="6:6" x14ac:dyDescent="0.25">
      <c r="F1252" s="10"/>
    </row>
    <row r="1253" spans="6:6" x14ac:dyDescent="0.25">
      <c r="F1253" s="10"/>
    </row>
    <row r="1254" spans="6:6" x14ac:dyDescent="0.25">
      <c r="F1254" s="10"/>
    </row>
    <row r="1255" spans="6:6" x14ac:dyDescent="0.25">
      <c r="F1255" s="10"/>
    </row>
    <row r="1256" spans="6:6" x14ac:dyDescent="0.25">
      <c r="F1256" s="10"/>
    </row>
    <row r="1257" spans="6:6" x14ac:dyDescent="0.25">
      <c r="F1257" s="10"/>
    </row>
    <row r="1258" spans="6:6" x14ac:dyDescent="0.25">
      <c r="F1258" s="10"/>
    </row>
    <row r="1259" spans="6:6" x14ac:dyDescent="0.25">
      <c r="F1259" s="10"/>
    </row>
    <row r="1260" spans="6:6" x14ac:dyDescent="0.25">
      <c r="F1260" s="10"/>
    </row>
    <row r="1261" spans="6:6" x14ac:dyDescent="0.25">
      <c r="F1261" s="10"/>
    </row>
    <row r="1262" spans="6:6" x14ac:dyDescent="0.25">
      <c r="F1262" s="10"/>
    </row>
    <row r="1263" spans="6:6" x14ac:dyDescent="0.25">
      <c r="F1263" s="10"/>
    </row>
    <row r="1264" spans="6:6" x14ac:dyDescent="0.25">
      <c r="F1264" s="10"/>
    </row>
    <row r="1265" spans="6:6" x14ac:dyDescent="0.25">
      <c r="F1265" s="10"/>
    </row>
    <row r="1266" spans="6:6" x14ac:dyDescent="0.25">
      <c r="F1266" s="10"/>
    </row>
    <row r="1267" spans="6:6" x14ac:dyDescent="0.25">
      <c r="F1267" s="10"/>
    </row>
    <row r="1268" spans="6:6" x14ac:dyDescent="0.25">
      <c r="F1268" s="10"/>
    </row>
    <row r="1269" spans="6:6" x14ac:dyDescent="0.25">
      <c r="F1269" s="10"/>
    </row>
    <row r="1270" spans="6:6" x14ac:dyDescent="0.25">
      <c r="F1270" s="10"/>
    </row>
    <row r="1271" spans="6:6" x14ac:dyDescent="0.25">
      <c r="F1271" s="10"/>
    </row>
    <row r="1272" spans="6:6" x14ac:dyDescent="0.25">
      <c r="F1272" s="10"/>
    </row>
    <row r="1273" spans="6:6" x14ac:dyDescent="0.25">
      <c r="F1273" s="10"/>
    </row>
    <row r="1274" spans="6:6" x14ac:dyDescent="0.25">
      <c r="F1274" s="10"/>
    </row>
    <row r="1275" spans="6:6" x14ac:dyDescent="0.25">
      <c r="F1275" s="10"/>
    </row>
    <row r="1276" spans="6:6" x14ac:dyDescent="0.25">
      <c r="F1276" s="10"/>
    </row>
    <row r="1277" spans="6:6" x14ac:dyDescent="0.25">
      <c r="F1277" s="10"/>
    </row>
    <row r="1278" spans="6:6" x14ac:dyDescent="0.25">
      <c r="F1278" s="10"/>
    </row>
    <row r="1279" spans="6:6" x14ac:dyDescent="0.25">
      <c r="F1279" s="10"/>
    </row>
    <row r="1280" spans="6:6" x14ac:dyDescent="0.25">
      <c r="F1280" s="10"/>
    </row>
    <row r="1281" spans="6:6" x14ac:dyDescent="0.25">
      <c r="F1281" s="10"/>
    </row>
    <row r="1282" spans="6:6" x14ac:dyDescent="0.25">
      <c r="F1282" s="10"/>
    </row>
    <row r="1283" spans="6:6" x14ac:dyDescent="0.25">
      <c r="F1283" s="10"/>
    </row>
    <row r="1284" spans="6:6" x14ac:dyDescent="0.25">
      <c r="F1284" s="10"/>
    </row>
    <row r="1285" spans="6:6" x14ac:dyDescent="0.25">
      <c r="F1285" s="10"/>
    </row>
    <row r="1286" spans="6:6" x14ac:dyDescent="0.25">
      <c r="F1286" s="10"/>
    </row>
    <row r="1287" spans="6:6" x14ac:dyDescent="0.25">
      <c r="F1287" s="10"/>
    </row>
    <row r="1288" spans="6:6" x14ac:dyDescent="0.25">
      <c r="F1288" s="10"/>
    </row>
    <row r="1289" spans="6:6" x14ac:dyDescent="0.25">
      <c r="F1289" s="10"/>
    </row>
    <row r="1290" spans="6:6" x14ac:dyDescent="0.25">
      <c r="F1290" s="10"/>
    </row>
    <row r="1291" spans="6:6" x14ac:dyDescent="0.25">
      <c r="F1291" s="10"/>
    </row>
    <row r="1292" spans="6:6" x14ac:dyDescent="0.25">
      <c r="F1292" s="10"/>
    </row>
    <row r="1293" spans="6:6" x14ac:dyDescent="0.25">
      <c r="F1293" s="10"/>
    </row>
    <row r="1294" spans="6:6" x14ac:dyDescent="0.25">
      <c r="F1294" s="10"/>
    </row>
    <row r="1295" spans="6:6" x14ac:dyDescent="0.25">
      <c r="F1295" s="10"/>
    </row>
    <row r="1296" spans="6:6" x14ac:dyDescent="0.25">
      <c r="F1296" s="10"/>
    </row>
    <row r="1297" spans="6:6" x14ac:dyDescent="0.25">
      <c r="F1297" s="10"/>
    </row>
    <row r="1298" spans="6:6" x14ac:dyDescent="0.25">
      <c r="F1298" s="10"/>
    </row>
    <row r="1299" spans="6:6" x14ac:dyDescent="0.25">
      <c r="F1299" s="10"/>
    </row>
    <row r="1300" spans="6:6" x14ac:dyDescent="0.25">
      <c r="F1300" s="10"/>
    </row>
    <row r="1301" spans="6:6" x14ac:dyDescent="0.25">
      <c r="F1301" s="10"/>
    </row>
    <row r="1302" spans="6:6" x14ac:dyDescent="0.25">
      <c r="F1302" s="10"/>
    </row>
    <row r="1303" spans="6:6" x14ac:dyDescent="0.25">
      <c r="F1303" s="10"/>
    </row>
    <row r="1304" spans="6:6" x14ac:dyDescent="0.25">
      <c r="F1304" s="10"/>
    </row>
    <row r="1305" spans="6:6" x14ac:dyDescent="0.25">
      <c r="F1305" s="10"/>
    </row>
    <row r="1306" spans="6:6" x14ac:dyDescent="0.25">
      <c r="F1306" s="10"/>
    </row>
    <row r="1307" spans="6:6" x14ac:dyDescent="0.25">
      <c r="F1307" s="10"/>
    </row>
    <row r="1308" spans="6:6" x14ac:dyDescent="0.25">
      <c r="F1308" s="10"/>
    </row>
    <row r="1309" spans="6:6" x14ac:dyDescent="0.25">
      <c r="F1309" s="10"/>
    </row>
    <row r="1310" spans="6:6" x14ac:dyDescent="0.25">
      <c r="F1310" s="10"/>
    </row>
    <row r="1311" spans="6:6" x14ac:dyDescent="0.25">
      <c r="F1311" s="10"/>
    </row>
    <row r="1312" spans="6:6" x14ac:dyDescent="0.25">
      <c r="F1312" s="10"/>
    </row>
    <row r="1313" spans="6:6" x14ac:dyDescent="0.25">
      <c r="F1313" s="10"/>
    </row>
    <row r="1314" spans="6:6" x14ac:dyDescent="0.25">
      <c r="F1314" s="10"/>
    </row>
    <row r="1315" spans="6:6" x14ac:dyDescent="0.25">
      <c r="F1315" s="10"/>
    </row>
    <row r="1316" spans="6:6" x14ac:dyDescent="0.25">
      <c r="F1316" s="10"/>
    </row>
    <row r="1317" spans="6:6" x14ac:dyDescent="0.25">
      <c r="F1317" s="10"/>
    </row>
    <row r="1318" spans="6:6" x14ac:dyDescent="0.25">
      <c r="F1318" s="10"/>
    </row>
    <row r="1319" spans="6:6" x14ac:dyDescent="0.25">
      <c r="F1319" s="10"/>
    </row>
    <row r="1320" spans="6:6" x14ac:dyDescent="0.25">
      <c r="F1320" s="10"/>
    </row>
    <row r="1321" spans="6:6" x14ac:dyDescent="0.25">
      <c r="F1321" s="10"/>
    </row>
    <row r="1322" spans="6:6" x14ac:dyDescent="0.25">
      <c r="F1322" s="10"/>
    </row>
    <row r="1323" spans="6:6" x14ac:dyDescent="0.25">
      <c r="F1323" s="10"/>
    </row>
    <row r="1324" spans="6:6" x14ac:dyDescent="0.25">
      <c r="F1324" s="10"/>
    </row>
    <row r="1325" spans="6:6" x14ac:dyDescent="0.25">
      <c r="F1325" s="10"/>
    </row>
    <row r="1326" spans="6:6" x14ac:dyDescent="0.25">
      <c r="F1326" s="10"/>
    </row>
    <row r="1327" spans="6:6" x14ac:dyDescent="0.25">
      <c r="F1327" s="10"/>
    </row>
    <row r="1328" spans="6:6" x14ac:dyDescent="0.25">
      <c r="F1328" s="10"/>
    </row>
    <row r="1329" spans="6:6" x14ac:dyDescent="0.25">
      <c r="F1329" s="10"/>
    </row>
    <row r="1330" spans="6:6" x14ac:dyDescent="0.25">
      <c r="F1330" s="10"/>
    </row>
    <row r="1331" spans="6:6" x14ac:dyDescent="0.25">
      <c r="F1331" s="10"/>
    </row>
    <row r="1332" spans="6:6" x14ac:dyDescent="0.25">
      <c r="F1332" s="10"/>
    </row>
    <row r="1333" spans="6:6" x14ac:dyDescent="0.25">
      <c r="F1333" s="10"/>
    </row>
    <row r="1334" spans="6:6" x14ac:dyDescent="0.25">
      <c r="F1334" s="10"/>
    </row>
    <row r="1335" spans="6:6" x14ac:dyDescent="0.25">
      <c r="F1335" s="10"/>
    </row>
    <row r="1336" spans="6:6" x14ac:dyDescent="0.25">
      <c r="F1336" s="10"/>
    </row>
    <row r="1337" spans="6:6" x14ac:dyDescent="0.25">
      <c r="F1337" s="10"/>
    </row>
    <row r="1338" spans="6:6" x14ac:dyDescent="0.25">
      <c r="F1338" s="10"/>
    </row>
    <row r="1339" spans="6:6" x14ac:dyDescent="0.25">
      <c r="F1339" s="10"/>
    </row>
    <row r="1340" spans="6:6" x14ac:dyDescent="0.25">
      <c r="F1340" s="10"/>
    </row>
    <row r="1341" spans="6:6" x14ac:dyDescent="0.25">
      <c r="F1341" s="10"/>
    </row>
    <row r="1342" spans="6:6" x14ac:dyDescent="0.25">
      <c r="F1342" s="10"/>
    </row>
    <row r="1343" spans="6:6" x14ac:dyDescent="0.25">
      <c r="F1343" s="10"/>
    </row>
    <row r="1344" spans="6:6" x14ac:dyDescent="0.25">
      <c r="F1344" s="10"/>
    </row>
    <row r="1345" spans="6:6" x14ac:dyDescent="0.25">
      <c r="F1345" s="10"/>
    </row>
    <row r="1346" spans="6:6" x14ac:dyDescent="0.25">
      <c r="F1346" s="10"/>
    </row>
    <row r="1347" spans="6:6" x14ac:dyDescent="0.25">
      <c r="F1347" s="10"/>
    </row>
    <row r="1348" spans="6:6" x14ac:dyDescent="0.25">
      <c r="F1348" s="10"/>
    </row>
    <row r="1349" spans="6:6" x14ac:dyDescent="0.25">
      <c r="F1349" s="10"/>
    </row>
    <row r="1350" spans="6:6" x14ac:dyDescent="0.25">
      <c r="F1350" s="10"/>
    </row>
    <row r="1351" spans="6:6" x14ac:dyDescent="0.25">
      <c r="F1351" s="10"/>
    </row>
    <row r="1352" spans="6:6" x14ac:dyDescent="0.25">
      <c r="F1352" s="10"/>
    </row>
    <row r="1353" spans="6:6" x14ac:dyDescent="0.25">
      <c r="F1353" s="10"/>
    </row>
    <row r="1354" spans="6:6" x14ac:dyDescent="0.25">
      <c r="F1354" s="10"/>
    </row>
    <row r="1355" spans="6:6" x14ac:dyDescent="0.25">
      <c r="F1355" s="10"/>
    </row>
    <row r="1356" spans="6:6" x14ac:dyDescent="0.25">
      <c r="F1356" s="10"/>
    </row>
    <row r="1357" spans="6:6" x14ac:dyDescent="0.25">
      <c r="F1357" s="10"/>
    </row>
    <row r="1358" spans="6:6" x14ac:dyDescent="0.25">
      <c r="F1358" s="10"/>
    </row>
    <row r="1359" spans="6:6" x14ac:dyDescent="0.25">
      <c r="F1359" s="10"/>
    </row>
    <row r="1360" spans="6:6" x14ac:dyDescent="0.25">
      <c r="F1360" s="10"/>
    </row>
    <row r="1361" spans="6:6" x14ac:dyDescent="0.25">
      <c r="F1361" s="10"/>
    </row>
    <row r="1362" spans="6:6" x14ac:dyDescent="0.25">
      <c r="F1362" s="10"/>
    </row>
    <row r="1363" spans="6:6" x14ac:dyDescent="0.25">
      <c r="F1363" s="10"/>
    </row>
    <row r="1364" spans="6:6" x14ac:dyDescent="0.25">
      <c r="F1364" s="10"/>
    </row>
    <row r="1365" spans="6:6" x14ac:dyDescent="0.25">
      <c r="F1365" s="10"/>
    </row>
    <row r="1366" spans="6:6" x14ac:dyDescent="0.25">
      <c r="F1366" s="10"/>
    </row>
    <row r="1367" spans="6:6" x14ac:dyDescent="0.25">
      <c r="F1367" s="10"/>
    </row>
    <row r="1368" spans="6:6" x14ac:dyDescent="0.25">
      <c r="F1368" s="10"/>
    </row>
    <row r="1369" spans="6:6" x14ac:dyDescent="0.25">
      <c r="F1369" s="10"/>
    </row>
    <row r="1370" spans="6:6" x14ac:dyDescent="0.25">
      <c r="F1370" s="10"/>
    </row>
    <row r="1371" spans="6:6" x14ac:dyDescent="0.25">
      <c r="F1371" s="10"/>
    </row>
    <row r="1372" spans="6:6" x14ac:dyDescent="0.25">
      <c r="F1372" s="10"/>
    </row>
    <row r="1373" spans="6:6" x14ac:dyDescent="0.25">
      <c r="F1373" s="10"/>
    </row>
    <row r="1374" spans="6:6" x14ac:dyDescent="0.25">
      <c r="F1374" s="10"/>
    </row>
    <row r="1375" spans="6:6" x14ac:dyDescent="0.25">
      <c r="F1375" s="10"/>
    </row>
    <row r="1376" spans="6:6" x14ac:dyDescent="0.25">
      <c r="F1376" s="10"/>
    </row>
    <row r="1377" spans="6:6" x14ac:dyDescent="0.25">
      <c r="F1377" s="10"/>
    </row>
    <row r="1378" spans="6:6" x14ac:dyDescent="0.25">
      <c r="F1378" s="10"/>
    </row>
    <row r="1379" spans="6:6" x14ac:dyDescent="0.25">
      <c r="F1379" s="10"/>
    </row>
    <row r="1380" spans="6:6" x14ac:dyDescent="0.25">
      <c r="F1380" s="10"/>
    </row>
    <row r="1381" spans="6:6" x14ac:dyDescent="0.25">
      <c r="F1381" s="10"/>
    </row>
    <row r="1382" spans="6:6" x14ac:dyDescent="0.25">
      <c r="F1382" s="10"/>
    </row>
    <row r="1383" spans="6:6" x14ac:dyDescent="0.25">
      <c r="F1383" s="10"/>
    </row>
    <row r="1384" spans="6:6" x14ac:dyDescent="0.25">
      <c r="F1384" s="10"/>
    </row>
    <row r="1385" spans="6:6" x14ac:dyDescent="0.25">
      <c r="F1385" s="10"/>
    </row>
    <row r="1386" spans="6:6" x14ac:dyDescent="0.25">
      <c r="F1386" s="10"/>
    </row>
    <row r="1387" spans="6:6" x14ac:dyDescent="0.25">
      <c r="F1387" s="10"/>
    </row>
    <row r="1388" spans="6:6" x14ac:dyDescent="0.25">
      <c r="F1388" s="10"/>
    </row>
    <row r="1389" spans="6:6" x14ac:dyDescent="0.25">
      <c r="F1389" s="10"/>
    </row>
    <row r="1390" spans="6:6" x14ac:dyDescent="0.25">
      <c r="F1390" s="10"/>
    </row>
    <row r="1391" spans="6:6" x14ac:dyDescent="0.25">
      <c r="F1391" s="10"/>
    </row>
    <row r="1392" spans="6:6" x14ac:dyDescent="0.25">
      <c r="F1392" s="10"/>
    </row>
    <row r="1393" spans="6:6" x14ac:dyDescent="0.25">
      <c r="F1393" s="10"/>
    </row>
    <row r="1394" spans="6:6" x14ac:dyDescent="0.25">
      <c r="F1394" s="10"/>
    </row>
    <row r="1395" spans="6:6" x14ac:dyDescent="0.25">
      <c r="F1395" s="10"/>
    </row>
    <row r="1396" spans="6:6" x14ac:dyDescent="0.25">
      <c r="F1396" s="10"/>
    </row>
    <row r="1397" spans="6:6" x14ac:dyDescent="0.25">
      <c r="F1397" s="10"/>
    </row>
    <row r="1398" spans="6:6" x14ac:dyDescent="0.25">
      <c r="F1398" s="10"/>
    </row>
    <row r="1399" spans="6:6" x14ac:dyDescent="0.25">
      <c r="F1399" s="10"/>
    </row>
    <row r="1400" spans="6:6" x14ac:dyDescent="0.25">
      <c r="F1400" s="10"/>
    </row>
    <row r="1401" spans="6:6" x14ac:dyDescent="0.25">
      <c r="F1401" s="10"/>
    </row>
    <row r="1402" spans="6:6" x14ac:dyDescent="0.25">
      <c r="F1402" s="10"/>
    </row>
    <row r="1403" spans="6:6" x14ac:dyDescent="0.25">
      <c r="F1403" s="10"/>
    </row>
    <row r="1404" spans="6:6" x14ac:dyDescent="0.25">
      <c r="F1404" s="10"/>
    </row>
    <row r="1405" spans="6:6" x14ac:dyDescent="0.25">
      <c r="F1405" s="10"/>
    </row>
    <row r="1406" spans="6:6" x14ac:dyDescent="0.25">
      <c r="F1406" s="10"/>
    </row>
    <row r="1407" spans="6:6" x14ac:dyDescent="0.25">
      <c r="F1407" s="10"/>
    </row>
    <row r="1408" spans="6:6" x14ac:dyDescent="0.25">
      <c r="F1408" s="10"/>
    </row>
    <row r="1409" spans="6:6" x14ac:dyDescent="0.25">
      <c r="F1409" s="10"/>
    </row>
    <row r="1410" spans="6:6" x14ac:dyDescent="0.25">
      <c r="F1410" s="10"/>
    </row>
    <row r="1411" spans="6:6" x14ac:dyDescent="0.25">
      <c r="F1411" s="10"/>
    </row>
    <row r="1412" spans="6:6" x14ac:dyDescent="0.25">
      <c r="F1412" s="10"/>
    </row>
    <row r="1413" spans="6:6" x14ac:dyDescent="0.25">
      <c r="F1413" s="10"/>
    </row>
    <row r="1414" spans="6:6" x14ac:dyDescent="0.25">
      <c r="F1414" s="10"/>
    </row>
    <row r="1415" spans="6:6" x14ac:dyDescent="0.25">
      <c r="F1415" s="10"/>
    </row>
    <row r="1416" spans="6:6" x14ac:dyDescent="0.25">
      <c r="F1416" s="10"/>
    </row>
    <row r="1417" spans="6:6" x14ac:dyDescent="0.25">
      <c r="F1417" s="10"/>
    </row>
    <row r="1418" spans="6:6" x14ac:dyDescent="0.25">
      <c r="F1418" s="10"/>
    </row>
    <row r="1419" spans="6:6" x14ac:dyDescent="0.25">
      <c r="F1419" s="10"/>
    </row>
    <row r="1420" spans="6:6" x14ac:dyDescent="0.25">
      <c r="F1420" s="10"/>
    </row>
    <row r="1421" spans="6:6" x14ac:dyDescent="0.25">
      <c r="F1421" s="10"/>
    </row>
    <row r="1422" spans="6:6" x14ac:dyDescent="0.25">
      <c r="F1422" s="10"/>
    </row>
    <row r="1423" spans="6:6" x14ac:dyDescent="0.25">
      <c r="F1423" s="10"/>
    </row>
    <row r="1424" spans="6:6" x14ac:dyDescent="0.25">
      <c r="F1424" s="10"/>
    </row>
    <row r="1425" spans="6:6" x14ac:dyDescent="0.25">
      <c r="F1425" s="10"/>
    </row>
    <row r="1426" spans="6:6" x14ac:dyDescent="0.25">
      <c r="F1426" s="10"/>
    </row>
    <row r="1427" spans="6:6" x14ac:dyDescent="0.25">
      <c r="F1427" s="10"/>
    </row>
    <row r="1428" spans="6:6" x14ac:dyDescent="0.25">
      <c r="F1428" s="10"/>
    </row>
    <row r="1429" spans="6:6" x14ac:dyDescent="0.25">
      <c r="F1429" s="10"/>
    </row>
    <row r="1430" spans="6:6" x14ac:dyDescent="0.25">
      <c r="F1430" s="10"/>
    </row>
    <row r="1431" spans="6:6" x14ac:dyDescent="0.25">
      <c r="F1431" s="10"/>
    </row>
    <row r="1432" spans="6:6" x14ac:dyDescent="0.25">
      <c r="F1432" s="10"/>
    </row>
    <row r="1433" spans="6:6" x14ac:dyDescent="0.25">
      <c r="F1433" s="10"/>
    </row>
    <row r="1434" spans="6:6" x14ac:dyDescent="0.25">
      <c r="F1434" s="10"/>
    </row>
    <row r="1435" spans="6:6" x14ac:dyDescent="0.25">
      <c r="F1435" s="10"/>
    </row>
    <row r="1436" spans="6:6" x14ac:dyDescent="0.25">
      <c r="F1436" s="10"/>
    </row>
    <row r="1437" spans="6:6" x14ac:dyDescent="0.25">
      <c r="F1437" s="10"/>
    </row>
    <row r="1438" spans="6:6" x14ac:dyDescent="0.25">
      <c r="F1438" s="10"/>
    </row>
    <row r="1439" spans="6:6" x14ac:dyDescent="0.25">
      <c r="F1439" s="10"/>
    </row>
    <row r="1440" spans="6:6" x14ac:dyDescent="0.25">
      <c r="F1440" s="10"/>
    </row>
    <row r="1441" spans="6:6" x14ac:dyDescent="0.25">
      <c r="F1441" s="10"/>
    </row>
    <row r="1442" spans="6:6" x14ac:dyDescent="0.25">
      <c r="F1442" s="10"/>
    </row>
    <row r="1443" spans="6:6" x14ac:dyDescent="0.25">
      <c r="F1443" s="10"/>
    </row>
    <row r="1444" spans="6:6" x14ac:dyDescent="0.25">
      <c r="F1444" s="10"/>
    </row>
    <row r="1445" spans="6:6" x14ac:dyDescent="0.25">
      <c r="F1445" s="10"/>
    </row>
    <row r="1446" spans="6:6" x14ac:dyDescent="0.25">
      <c r="F1446" s="10"/>
    </row>
    <row r="1447" spans="6:6" x14ac:dyDescent="0.25">
      <c r="F1447" s="10"/>
    </row>
    <row r="1448" spans="6:6" x14ac:dyDescent="0.25">
      <c r="F1448" s="10"/>
    </row>
    <row r="1449" spans="6:6" x14ac:dyDescent="0.25">
      <c r="F1449" s="10"/>
    </row>
    <row r="1450" spans="6:6" x14ac:dyDescent="0.25">
      <c r="F1450" s="10"/>
    </row>
    <row r="1451" spans="6:6" x14ac:dyDescent="0.25">
      <c r="F1451" s="10"/>
    </row>
    <row r="1452" spans="6:6" x14ac:dyDescent="0.25">
      <c r="F1452" s="10"/>
    </row>
    <row r="1453" spans="6:6" x14ac:dyDescent="0.25">
      <c r="F1453" s="10"/>
    </row>
    <row r="1454" spans="6:6" x14ac:dyDescent="0.25">
      <c r="F1454" s="10"/>
    </row>
    <row r="1455" spans="6:6" x14ac:dyDescent="0.25">
      <c r="F1455" s="10"/>
    </row>
    <row r="1456" spans="6:6" x14ac:dyDescent="0.25">
      <c r="F1456" s="10"/>
    </row>
    <row r="1457" spans="6:6" x14ac:dyDescent="0.25">
      <c r="F1457" s="10"/>
    </row>
    <row r="1458" spans="6:6" x14ac:dyDescent="0.25">
      <c r="F1458" s="10"/>
    </row>
    <row r="1459" spans="6:6" x14ac:dyDescent="0.25">
      <c r="F1459" s="10"/>
    </row>
    <row r="1460" spans="6:6" x14ac:dyDescent="0.25">
      <c r="F1460" s="10"/>
    </row>
    <row r="1461" spans="6:6" x14ac:dyDescent="0.25">
      <c r="F1461" s="10"/>
    </row>
    <row r="1462" spans="6:6" x14ac:dyDescent="0.25">
      <c r="F1462" s="10"/>
    </row>
    <row r="1463" spans="6:6" x14ac:dyDescent="0.25">
      <c r="F1463" s="10"/>
    </row>
    <row r="1464" spans="6:6" x14ac:dyDescent="0.25">
      <c r="F1464" s="10"/>
    </row>
    <row r="1465" spans="6:6" x14ac:dyDescent="0.25">
      <c r="F1465" s="10"/>
    </row>
    <row r="1466" spans="6:6" x14ac:dyDescent="0.25">
      <c r="F1466" s="10"/>
    </row>
    <row r="1467" spans="6:6" x14ac:dyDescent="0.25">
      <c r="F1467" s="10"/>
    </row>
    <row r="1468" spans="6:6" x14ac:dyDescent="0.25">
      <c r="F1468" s="10"/>
    </row>
    <row r="1469" spans="6:6" x14ac:dyDescent="0.25">
      <c r="F1469" s="10"/>
    </row>
    <row r="1470" spans="6:6" x14ac:dyDescent="0.25">
      <c r="F1470" s="10"/>
    </row>
    <row r="1471" spans="6:6" x14ac:dyDescent="0.25">
      <c r="F1471" s="10"/>
    </row>
    <row r="1472" spans="6:6" x14ac:dyDescent="0.25">
      <c r="F1472" s="10"/>
    </row>
    <row r="1473" spans="6:6" x14ac:dyDescent="0.25">
      <c r="F1473" s="10"/>
    </row>
    <row r="1474" spans="6:6" x14ac:dyDescent="0.25">
      <c r="F1474" s="10"/>
    </row>
    <row r="1475" spans="6:6" x14ac:dyDescent="0.25">
      <c r="F1475" s="10"/>
    </row>
    <row r="1476" spans="6:6" x14ac:dyDescent="0.25">
      <c r="F1476" s="10"/>
    </row>
    <row r="1477" spans="6:6" x14ac:dyDescent="0.25">
      <c r="F1477" s="10"/>
    </row>
    <row r="1478" spans="6:6" x14ac:dyDescent="0.25">
      <c r="F1478" s="10"/>
    </row>
    <row r="1479" spans="6:6" x14ac:dyDescent="0.25">
      <c r="F1479" s="10"/>
    </row>
    <row r="1480" spans="6:6" x14ac:dyDescent="0.25">
      <c r="F1480" s="10"/>
    </row>
    <row r="1481" spans="6:6" x14ac:dyDescent="0.25">
      <c r="F1481" s="10"/>
    </row>
    <row r="1482" spans="6:6" x14ac:dyDescent="0.25">
      <c r="F1482" s="10"/>
    </row>
    <row r="1483" spans="6:6" x14ac:dyDescent="0.25">
      <c r="F1483" s="10"/>
    </row>
    <row r="1484" spans="6:6" x14ac:dyDescent="0.25">
      <c r="F1484" s="10"/>
    </row>
    <row r="1485" spans="6:6" x14ac:dyDescent="0.25">
      <c r="F1485" s="10"/>
    </row>
    <row r="1486" spans="6:6" x14ac:dyDescent="0.25">
      <c r="F1486" s="10"/>
    </row>
    <row r="1487" spans="6:6" x14ac:dyDescent="0.25">
      <c r="F1487" s="10"/>
    </row>
    <row r="1488" spans="6:6" x14ac:dyDescent="0.25">
      <c r="F1488" s="10"/>
    </row>
    <row r="1489" spans="6:6" x14ac:dyDescent="0.25">
      <c r="F1489" s="10"/>
    </row>
    <row r="1490" spans="6:6" x14ac:dyDescent="0.25">
      <c r="F1490" s="10"/>
    </row>
    <row r="1491" spans="6:6" x14ac:dyDescent="0.25">
      <c r="F1491" s="10"/>
    </row>
    <row r="1492" spans="6:6" x14ac:dyDescent="0.25">
      <c r="F1492" s="10"/>
    </row>
    <row r="1493" spans="6:6" x14ac:dyDescent="0.25">
      <c r="F1493" s="10"/>
    </row>
    <row r="1494" spans="6:6" x14ac:dyDescent="0.25">
      <c r="F1494" s="10"/>
    </row>
    <row r="1495" spans="6:6" x14ac:dyDescent="0.25">
      <c r="F1495" s="10"/>
    </row>
    <row r="1496" spans="6:6" x14ac:dyDescent="0.25">
      <c r="F1496" s="10"/>
    </row>
    <row r="1497" spans="6:6" x14ac:dyDescent="0.25">
      <c r="F1497" s="10"/>
    </row>
    <row r="1498" spans="6:6" x14ac:dyDescent="0.25">
      <c r="F1498" s="10"/>
    </row>
    <row r="1499" spans="6:6" x14ac:dyDescent="0.25">
      <c r="F1499" s="10"/>
    </row>
    <row r="1500" spans="6:6" x14ac:dyDescent="0.25">
      <c r="F1500" s="10"/>
    </row>
    <row r="1501" spans="6:6" x14ac:dyDescent="0.25">
      <c r="F1501" s="10"/>
    </row>
    <row r="1502" spans="6:6" x14ac:dyDescent="0.25">
      <c r="F1502" s="10"/>
    </row>
    <row r="1503" spans="6:6" x14ac:dyDescent="0.25">
      <c r="F1503" s="10"/>
    </row>
    <row r="1504" spans="6:6" x14ac:dyDescent="0.25">
      <c r="F1504" s="10"/>
    </row>
    <row r="1505" spans="6:6" x14ac:dyDescent="0.25">
      <c r="F1505" s="10"/>
    </row>
    <row r="1506" spans="6:6" x14ac:dyDescent="0.25">
      <c r="F1506" s="10"/>
    </row>
    <row r="1507" spans="6:6" x14ac:dyDescent="0.25">
      <c r="F1507" s="10"/>
    </row>
    <row r="1508" spans="6:6" x14ac:dyDescent="0.25">
      <c r="F1508" s="10"/>
    </row>
    <row r="1509" spans="6:6" x14ac:dyDescent="0.25">
      <c r="F1509" s="10"/>
    </row>
    <row r="1510" spans="6:6" x14ac:dyDescent="0.25">
      <c r="F1510" s="10"/>
    </row>
    <row r="1511" spans="6:6" x14ac:dyDescent="0.25">
      <c r="F1511" s="10"/>
    </row>
    <row r="1512" spans="6:6" x14ac:dyDescent="0.25">
      <c r="F1512" s="10"/>
    </row>
    <row r="1513" spans="6:6" x14ac:dyDescent="0.25">
      <c r="F1513" s="10"/>
    </row>
    <row r="1514" spans="6:6" x14ac:dyDescent="0.25">
      <c r="F1514" s="10"/>
    </row>
    <row r="1515" spans="6:6" x14ac:dyDescent="0.25">
      <c r="F1515" s="10"/>
    </row>
    <row r="1516" spans="6:6" x14ac:dyDescent="0.25">
      <c r="F1516" s="10"/>
    </row>
    <row r="1517" spans="6:6" x14ac:dyDescent="0.25">
      <c r="F1517" s="10"/>
    </row>
    <row r="1518" spans="6:6" x14ac:dyDescent="0.25">
      <c r="F1518" s="10"/>
    </row>
    <row r="1519" spans="6:6" x14ac:dyDescent="0.25">
      <c r="F1519" s="10"/>
    </row>
    <row r="1520" spans="6:6" x14ac:dyDescent="0.25">
      <c r="F1520" s="10"/>
    </row>
    <row r="1521" spans="6:6" x14ac:dyDescent="0.25">
      <c r="F1521" s="10"/>
    </row>
    <row r="1522" spans="6:6" x14ac:dyDescent="0.25">
      <c r="F1522" s="10"/>
    </row>
    <row r="1523" spans="6:6" x14ac:dyDescent="0.25">
      <c r="F1523" s="10"/>
    </row>
    <row r="1524" spans="6:6" x14ac:dyDescent="0.25">
      <c r="F1524" s="10"/>
    </row>
    <row r="1525" spans="6:6" x14ac:dyDescent="0.25">
      <c r="F1525" s="10"/>
    </row>
    <row r="1526" spans="6:6" x14ac:dyDescent="0.25">
      <c r="F1526" s="10"/>
    </row>
    <row r="1527" spans="6:6" x14ac:dyDescent="0.25">
      <c r="F1527" s="10"/>
    </row>
    <row r="1528" spans="6:6" x14ac:dyDescent="0.25">
      <c r="F1528" s="10"/>
    </row>
    <row r="1529" spans="6:6" x14ac:dyDescent="0.25">
      <c r="F1529" s="10"/>
    </row>
    <row r="1530" spans="6:6" x14ac:dyDescent="0.25">
      <c r="F1530" s="10"/>
    </row>
    <row r="1531" spans="6:6" x14ac:dyDescent="0.25">
      <c r="F1531" s="10"/>
    </row>
    <row r="1532" spans="6:6" x14ac:dyDescent="0.25">
      <c r="F1532" s="10"/>
    </row>
    <row r="1533" spans="6:6" x14ac:dyDescent="0.25">
      <c r="F1533" s="10"/>
    </row>
    <row r="1534" spans="6:6" x14ac:dyDescent="0.25">
      <c r="F1534" s="10"/>
    </row>
    <row r="1535" spans="6:6" x14ac:dyDescent="0.25">
      <c r="F1535" s="10"/>
    </row>
    <row r="1536" spans="6:6" x14ac:dyDescent="0.25">
      <c r="F1536" s="10"/>
    </row>
    <row r="1537" spans="6:6" x14ac:dyDescent="0.25">
      <c r="F1537" s="10"/>
    </row>
    <row r="1538" spans="6:6" x14ac:dyDescent="0.25">
      <c r="F1538" s="10"/>
    </row>
    <row r="1539" spans="6:6" x14ac:dyDescent="0.25">
      <c r="F1539" s="10"/>
    </row>
    <row r="1540" spans="6:6" x14ac:dyDescent="0.25">
      <c r="F1540" s="10"/>
    </row>
    <row r="1541" spans="6:6" x14ac:dyDescent="0.25">
      <c r="F1541" s="10"/>
    </row>
    <row r="1542" spans="6:6" x14ac:dyDescent="0.25">
      <c r="F1542" s="10"/>
    </row>
    <row r="1543" spans="6:6" x14ac:dyDescent="0.25">
      <c r="F1543" s="10"/>
    </row>
    <row r="1544" spans="6:6" x14ac:dyDescent="0.25">
      <c r="F1544" s="10"/>
    </row>
    <row r="1545" spans="6:6" x14ac:dyDescent="0.25">
      <c r="F1545" s="10"/>
    </row>
    <row r="1546" spans="6:6" x14ac:dyDescent="0.25">
      <c r="F1546" s="10"/>
    </row>
    <row r="1547" spans="6:6" x14ac:dyDescent="0.25">
      <c r="F1547" s="10"/>
    </row>
    <row r="1548" spans="6:6" x14ac:dyDescent="0.25">
      <c r="F1548" s="10"/>
    </row>
    <row r="1549" spans="6:6" x14ac:dyDescent="0.25">
      <c r="F1549" s="10"/>
    </row>
    <row r="1550" spans="6:6" x14ac:dyDescent="0.25">
      <c r="F1550" s="10"/>
    </row>
    <row r="1551" spans="6:6" x14ac:dyDescent="0.25">
      <c r="F1551" s="10"/>
    </row>
    <row r="1552" spans="6:6" x14ac:dyDescent="0.25">
      <c r="F1552" s="10"/>
    </row>
    <row r="1553" spans="6:6" x14ac:dyDescent="0.25">
      <c r="F1553" s="10"/>
    </row>
    <row r="1554" spans="6:6" x14ac:dyDescent="0.25">
      <c r="F1554" s="10"/>
    </row>
    <row r="1555" spans="6:6" x14ac:dyDescent="0.25">
      <c r="F1555" s="10"/>
    </row>
    <row r="1556" spans="6:6" x14ac:dyDescent="0.25">
      <c r="F1556" s="10"/>
    </row>
    <row r="1557" spans="6:6" x14ac:dyDescent="0.25">
      <c r="F1557" s="10"/>
    </row>
    <row r="1558" spans="6:6" x14ac:dyDescent="0.25">
      <c r="F1558" s="10"/>
    </row>
    <row r="1559" spans="6:6" x14ac:dyDescent="0.25">
      <c r="F1559" s="10"/>
    </row>
    <row r="1560" spans="6:6" x14ac:dyDescent="0.25">
      <c r="F1560" s="10"/>
    </row>
    <row r="1561" spans="6:6" x14ac:dyDescent="0.25">
      <c r="F1561" s="10"/>
    </row>
    <row r="1562" spans="6:6" x14ac:dyDescent="0.25">
      <c r="F1562" s="10"/>
    </row>
    <row r="1563" spans="6:6" x14ac:dyDescent="0.25">
      <c r="F1563" s="10"/>
    </row>
    <row r="1564" spans="6:6" x14ac:dyDescent="0.25">
      <c r="F1564" s="10"/>
    </row>
    <row r="1565" spans="6:6" x14ac:dyDescent="0.25">
      <c r="F1565" s="10"/>
    </row>
    <row r="1566" spans="6:6" x14ac:dyDescent="0.25">
      <c r="F1566" s="10"/>
    </row>
    <row r="1567" spans="6:6" x14ac:dyDescent="0.25">
      <c r="F1567" s="10"/>
    </row>
    <row r="1568" spans="6:6" x14ac:dyDescent="0.25">
      <c r="F1568" s="10"/>
    </row>
    <row r="1569" spans="6:6" x14ac:dyDescent="0.25">
      <c r="F1569" s="10"/>
    </row>
    <row r="1570" spans="6:6" x14ac:dyDescent="0.25">
      <c r="F1570" s="10"/>
    </row>
    <row r="1571" spans="6:6" x14ac:dyDescent="0.25">
      <c r="F1571" s="10"/>
    </row>
    <row r="1572" spans="6:6" x14ac:dyDescent="0.25">
      <c r="F1572" s="10"/>
    </row>
    <row r="1573" spans="6:6" x14ac:dyDescent="0.25">
      <c r="F1573" s="10"/>
    </row>
    <row r="1574" spans="6:6" x14ac:dyDescent="0.25">
      <c r="F1574" s="10"/>
    </row>
    <row r="1575" spans="6:6" x14ac:dyDescent="0.25">
      <c r="F1575" s="10"/>
    </row>
    <row r="1576" spans="6:6" x14ac:dyDescent="0.25">
      <c r="F1576" s="10"/>
    </row>
    <row r="1577" spans="6:6" x14ac:dyDescent="0.25">
      <c r="F1577" s="10"/>
    </row>
    <row r="1578" spans="6:6" x14ac:dyDescent="0.25">
      <c r="F1578" s="10"/>
    </row>
    <row r="1579" spans="6:6" x14ac:dyDescent="0.25">
      <c r="F1579" s="10"/>
    </row>
    <row r="1580" spans="6:6" x14ac:dyDescent="0.25">
      <c r="F1580" s="10"/>
    </row>
    <row r="1581" spans="6:6" x14ac:dyDescent="0.25">
      <c r="F1581" s="10"/>
    </row>
    <row r="1582" spans="6:6" x14ac:dyDescent="0.25">
      <c r="F1582" s="10"/>
    </row>
    <row r="1583" spans="6:6" x14ac:dyDescent="0.25">
      <c r="F1583" s="10"/>
    </row>
    <row r="1584" spans="6:6" x14ac:dyDescent="0.25">
      <c r="F1584" s="10"/>
    </row>
    <row r="1585" spans="6:6" x14ac:dyDescent="0.25">
      <c r="F1585" s="10"/>
    </row>
    <row r="1586" spans="6:6" x14ac:dyDescent="0.25">
      <c r="F1586" s="10"/>
    </row>
    <row r="1587" spans="6:6" x14ac:dyDescent="0.25">
      <c r="F1587" s="10"/>
    </row>
    <row r="1588" spans="6:6" x14ac:dyDescent="0.25">
      <c r="F1588" s="10"/>
    </row>
    <row r="1589" spans="6:6" x14ac:dyDescent="0.25">
      <c r="F1589" s="10"/>
    </row>
    <row r="1590" spans="6:6" x14ac:dyDescent="0.25">
      <c r="F1590" s="10"/>
    </row>
    <row r="1591" spans="6:6" x14ac:dyDescent="0.25">
      <c r="F1591" s="10"/>
    </row>
    <row r="1592" spans="6:6" x14ac:dyDescent="0.25">
      <c r="F1592" s="10"/>
    </row>
    <row r="1593" spans="6:6" x14ac:dyDescent="0.25">
      <c r="F1593" s="10"/>
    </row>
    <row r="1594" spans="6:6" x14ac:dyDescent="0.25">
      <c r="F1594" s="10"/>
    </row>
    <row r="1595" spans="6:6" x14ac:dyDescent="0.25">
      <c r="F1595" s="10"/>
    </row>
    <row r="1596" spans="6:6" x14ac:dyDescent="0.25">
      <c r="F1596" s="10"/>
    </row>
    <row r="1597" spans="6:6" x14ac:dyDescent="0.25">
      <c r="F1597" s="10"/>
    </row>
    <row r="1598" spans="6:6" x14ac:dyDescent="0.25">
      <c r="F1598" s="10"/>
    </row>
    <row r="1599" spans="6:6" x14ac:dyDescent="0.25">
      <c r="F1599" s="10"/>
    </row>
    <row r="1600" spans="6:6" x14ac:dyDescent="0.25">
      <c r="F1600" s="10"/>
    </row>
    <row r="1601" spans="6:6" x14ac:dyDescent="0.25">
      <c r="F1601" s="10"/>
    </row>
    <row r="1602" spans="6:6" x14ac:dyDescent="0.25">
      <c r="F1602" s="10"/>
    </row>
    <row r="1603" spans="6:6" x14ac:dyDescent="0.25">
      <c r="F1603" s="10"/>
    </row>
    <row r="1604" spans="6:6" x14ac:dyDescent="0.25">
      <c r="F1604" s="10"/>
    </row>
    <row r="1605" spans="6:6" x14ac:dyDescent="0.25">
      <c r="F1605" s="10"/>
    </row>
    <row r="1606" spans="6:6" x14ac:dyDescent="0.25">
      <c r="F1606" s="10"/>
    </row>
    <row r="1607" spans="6:6" x14ac:dyDescent="0.25">
      <c r="F1607" s="10"/>
    </row>
    <row r="1608" spans="6:6" x14ac:dyDescent="0.25">
      <c r="F1608" s="10"/>
    </row>
    <row r="1609" spans="6:6" x14ac:dyDescent="0.25">
      <c r="F1609" s="10"/>
    </row>
    <row r="1610" spans="6:6" x14ac:dyDescent="0.25">
      <c r="F1610" s="10"/>
    </row>
    <row r="1611" spans="6:6" x14ac:dyDescent="0.25">
      <c r="F1611" s="10"/>
    </row>
    <row r="1612" spans="6:6" x14ac:dyDescent="0.25">
      <c r="F1612" s="10"/>
    </row>
    <row r="1613" spans="6:6" x14ac:dyDescent="0.25">
      <c r="F1613" s="10"/>
    </row>
    <row r="1614" spans="6:6" x14ac:dyDescent="0.25">
      <c r="F1614" s="10"/>
    </row>
    <row r="1615" spans="6:6" x14ac:dyDescent="0.25">
      <c r="F1615" s="10"/>
    </row>
    <row r="1616" spans="6:6" x14ac:dyDescent="0.25">
      <c r="F1616" s="10"/>
    </row>
    <row r="1617" spans="6:6" x14ac:dyDescent="0.25">
      <c r="F1617" s="10"/>
    </row>
    <row r="1618" spans="6:6" x14ac:dyDescent="0.25">
      <c r="F1618" s="10"/>
    </row>
    <row r="1619" spans="6:6" x14ac:dyDescent="0.25">
      <c r="F1619" s="10"/>
    </row>
    <row r="1620" spans="6:6" x14ac:dyDescent="0.25">
      <c r="F1620" s="10"/>
    </row>
    <row r="1621" spans="6:6" x14ac:dyDescent="0.25">
      <c r="F1621" s="10"/>
    </row>
    <row r="1622" spans="6:6" x14ac:dyDescent="0.25">
      <c r="F1622" s="10"/>
    </row>
    <row r="1623" spans="6:6" x14ac:dyDescent="0.25">
      <c r="F1623" s="10"/>
    </row>
    <row r="1624" spans="6:6" x14ac:dyDescent="0.25">
      <c r="F1624" s="10"/>
    </row>
    <row r="1625" spans="6:6" x14ac:dyDescent="0.25">
      <c r="F1625" s="10"/>
    </row>
    <row r="1626" spans="6:6" x14ac:dyDescent="0.25">
      <c r="F1626" s="10"/>
    </row>
    <row r="1627" spans="6:6" x14ac:dyDescent="0.25">
      <c r="F1627" s="10"/>
    </row>
    <row r="1628" spans="6:6" x14ac:dyDescent="0.25">
      <c r="F1628" s="10"/>
    </row>
    <row r="1629" spans="6:6" x14ac:dyDescent="0.25">
      <c r="F1629" s="10"/>
    </row>
    <row r="1630" spans="6:6" x14ac:dyDescent="0.25">
      <c r="F1630" s="10"/>
    </row>
    <row r="1631" spans="6:6" x14ac:dyDescent="0.25">
      <c r="F1631" s="10"/>
    </row>
    <row r="1632" spans="6:6" x14ac:dyDescent="0.25">
      <c r="F1632" s="10"/>
    </row>
    <row r="1633" spans="6:6" x14ac:dyDescent="0.25">
      <c r="F1633" s="10"/>
    </row>
    <row r="1634" spans="6:6" x14ac:dyDescent="0.25">
      <c r="F1634" s="10"/>
    </row>
    <row r="1635" spans="6:6" x14ac:dyDescent="0.25">
      <c r="F1635" s="10"/>
    </row>
    <row r="1636" spans="6:6" x14ac:dyDescent="0.25">
      <c r="F1636" s="10"/>
    </row>
    <row r="1637" spans="6:6" x14ac:dyDescent="0.25">
      <c r="F1637" s="10"/>
    </row>
    <row r="1638" spans="6:6" x14ac:dyDescent="0.25">
      <c r="F1638" s="10"/>
    </row>
    <row r="1639" spans="6:6" x14ac:dyDescent="0.25">
      <c r="F1639" s="10"/>
    </row>
    <row r="1640" spans="6:6" x14ac:dyDescent="0.25">
      <c r="F1640" s="10"/>
    </row>
    <row r="1641" spans="6:6" x14ac:dyDescent="0.25">
      <c r="F1641" s="10"/>
    </row>
    <row r="1642" spans="6:6" x14ac:dyDescent="0.25">
      <c r="F1642" s="10"/>
    </row>
    <row r="1643" spans="6:6" x14ac:dyDescent="0.25">
      <c r="F1643" s="10"/>
    </row>
    <row r="1644" spans="6:6" x14ac:dyDescent="0.25">
      <c r="F1644" s="10"/>
    </row>
    <row r="1645" spans="6:6" x14ac:dyDescent="0.25">
      <c r="F1645" s="10"/>
    </row>
    <row r="1646" spans="6:6" x14ac:dyDescent="0.25">
      <c r="F1646" s="10"/>
    </row>
    <row r="1647" spans="6:6" x14ac:dyDescent="0.25">
      <c r="F1647" s="10"/>
    </row>
    <row r="1648" spans="6:6" x14ac:dyDescent="0.25">
      <c r="F1648" s="10"/>
    </row>
    <row r="1649" spans="6:6" x14ac:dyDescent="0.25">
      <c r="F1649" s="10"/>
    </row>
    <row r="1650" spans="6:6" x14ac:dyDescent="0.25">
      <c r="F1650" s="10"/>
    </row>
    <row r="1651" spans="6:6" x14ac:dyDescent="0.25">
      <c r="F1651" s="10"/>
    </row>
    <row r="1652" spans="6:6" x14ac:dyDescent="0.25">
      <c r="F1652" s="10"/>
    </row>
    <row r="1653" spans="6:6" x14ac:dyDescent="0.25">
      <c r="F1653" s="10"/>
    </row>
    <row r="1654" spans="6:6" x14ac:dyDescent="0.25">
      <c r="F1654" s="10"/>
    </row>
    <row r="1655" spans="6:6" x14ac:dyDescent="0.25">
      <c r="F1655" s="10"/>
    </row>
    <row r="1656" spans="6:6" x14ac:dyDescent="0.25">
      <c r="F1656" s="10"/>
    </row>
    <row r="1657" spans="6:6" x14ac:dyDescent="0.25">
      <c r="F1657" s="10"/>
    </row>
    <row r="1658" spans="6:6" x14ac:dyDescent="0.25">
      <c r="F1658" s="10"/>
    </row>
  </sheetData>
  <mergeCells count="14">
    <mergeCell ref="B1:H1"/>
    <mergeCell ref="B2:H2"/>
    <mergeCell ref="C3:H3"/>
    <mergeCell ref="I3:M4"/>
    <mergeCell ref="I2:M2"/>
    <mergeCell ref="I1:M1"/>
    <mergeCell ref="E54:E55"/>
    <mergeCell ref="E71:E72"/>
    <mergeCell ref="A484:L484"/>
    <mergeCell ref="E37:E38"/>
    <mergeCell ref="C4:H4"/>
    <mergeCell ref="A6:M6"/>
    <mergeCell ref="I5:M5"/>
    <mergeCell ref="C5:H5"/>
  </mergeCells>
  <phoneticPr fontId="4" type="noConversion"/>
  <conditionalFormatting sqref="K69:K79 K86:K92 K99:K105 K112:K131 K64 K81 K94 K107 K133 K456:K458 K66:K67 K83:K84 K96:K97 K109:K110 K135 K137:K145 K447:K454 K460 K467:K477 K9 K328:K340 K174:K295 K15:K62 K156:K172 K12:K13 K479:K482">
    <cfRule type="cellIs" dxfId="156" priority="161" operator="equal">
      <formula>0.1384</formula>
    </cfRule>
    <cfRule type="cellIs" dxfId="155" priority="162" operator="equal">
      <formula>0.2009</formula>
    </cfRule>
  </conditionalFormatting>
  <conditionalFormatting sqref="K14">
    <cfRule type="cellIs" dxfId="154" priority="159" operator="equal">
      <formula>0.1384</formula>
    </cfRule>
    <cfRule type="cellIs" dxfId="153" priority="160" operator="equal">
      <formula>0.2009</formula>
    </cfRule>
  </conditionalFormatting>
  <conditionalFormatting sqref="K63">
    <cfRule type="cellIs" dxfId="152" priority="157" operator="equal">
      <formula>0.1384</formula>
    </cfRule>
    <cfRule type="cellIs" dxfId="151" priority="158" operator="equal">
      <formula>0.2009</formula>
    </cfRule>
  </conditionalFormatting>
  <conditionalFormatting sqref="K80">
    <cfRule type="cellIs" dxfId="150" priority="155" operator="equal">
      <formula>0.1384</formula>
    </cfRule>
    <cfRule type="cellIs" dxfId="149" priority="156" operator="equal">
      <formula>0.2009</formula>
    </cfRule>
  </conditionalFormatting>
  <conditionalFormatting sqref="K93">
    <cfRule type="cellIs" dxfId="148" priority="153" operator="equal">
      <formula>0.1384</formula>
    </cfRule>
    <cfRule type="cellIs" dxfId="147" priority="154" operator="equal">
      <formula>0.2009</formula>
    </cfRule>
  </conditionalFormatting>
  <conditionalFormatting sqref="K106">
    <cfRule type="cellIs" dxfId="146" priority="151" operator="equal">
      <formula>0.1384</formula>
    </cfRule>
    <cfRule type="cellIs" dxfId="145" priority="152" operator="equal">
      <formula>0.2009</formula>
    </cfRule>
  </conditionalFormatting>
  <conditionalFormatting sqref="K132">
    <cfRule type="cellIs" dxfId="144" priority="149" operator="equal">
      <formula>0.1384</formula>
    </cfRule>
    <cfRule type="cellIs" dxfId="143" priority="150" operator="equal">
      <formula>0.2009</formula>
    </cfRule>
  </conditionalFormatting>
  <conditionalFormatting sqref="K147">
    <cfRule type="cellIs" dxfId="142" priority="147" operator="equal">
      <formula>0.1384</formula>
    </cfRule>
    <cfRule type="cellIs" dxfId="141" priority="148" operator="equal">
      <formula>0.2009</formula>
    </cfRule>
  </conditionalFormatting>
  <conditionalFormatting sqref="K148:K149">
    <cfRule type="cellIs" dxfId="140" priority="145" operator="equal">
      <formula>0.1384</formula>
    </cfRule>
    <cfRule type="cellIs" dxfId="139" priority="146" operator="equal">
      <formula>0.2009</formula>
    </cfRule>
  </conditionalFormatting>
  <conditionalFormatting sqref="K65">
    <cfRule type="cellIs" dxfId="138" priority="143" operator="equal">
      <formula>0.1384</formula>
    </cfRule>
    <cfRule type="cellIs" dxfId="137" priority="144" operator="equal">
      <formula>0.2009</formula>
    </cfRule>
  </conditionalFormatting>
  <conditionalFormatting sqref="K82">
    <cfRule type="cellIs" dxfId="136" priority="141" operator="equal">
      <formula>0.1384</formula>
    </cfRule>
    <cfRule type="cellIs" dxfId="135" priority="142" operator="equal">
      <formula>0.2009</formula>
    </cfRule>
  </conditionalFormatting>
  <conditionalFormatting sqref="K95">
    <cfRule type="cellIs" dxfId="134" priority="139" operator="equal">
      <formula>0.1384</formula>
    </cfRule>
    <cfRule type="cellIs" dxfId="133" priority="140" operator="equal">
      <formula>0.2009</formula>
    </cfRule>
  </conditionalFormatting>
  <conditionalFormatting sqref="K108">
    <cfRule type="cellIs" dxfId="132" priority="137" operator="equal">
      <formula>0.1384</formula>
    </cfRule>
    <cfRule type="cellIs" dxfId="131" priority="138" operator="equal">
      <formula>0.2009</formula>
    </cfRule>
  </conditionalFormatting>
  <conditionalFormatting sqref="K134">
    <cfRule type="cellIs" dxfId="130" priority="135" operator="equal">
      <formula>0.1384</formula>
    </cfRule>
    <cfRule type="cellIs" dxfId="129" priority="136" operator="equal">
      <formula>0.2009</formula>
    </cfRule>
  </conditionalFormatting>
  <conditionalFormatting sqref="K460 K343 K447:K458 K437 K328:K340 K9 K156:K295 K12:K149 K467:K482">
    <cfRule type="cellIs" dxfId="128" priority="134" operator="equal">
      <formula>0.2034</formula>
    </cfRule>
  </conditionalFormatting>
  <conditionalFormatting sqref="L343">
    <cfRule type="cellIs" dxfId="127" priority="133" operator="equal">
      <formula>0.2034</formula>
    </cfRule>
  </conditionalFormatting>
  <conditionalFormatting sqref="L437">
    <cfRule type="cellIs" dxfId="126" priority="132" operator="equal">
      <formula>0.2034</formula>
    </cfRule>
  </conditionalFormatting>
  <conditionalFormatting sqref="L455">
    <cfRule type="cellIs" dxfId="125" priority="131" operator="equal">
      <formula>0.2034</formula>
    </cfRule>
  </conditionalFormatting>
  <conditionalFormatting sqref="K459">
    <cfRule type="cellIs" dxfId="124" priority="129" operator="equal">
      <formula>0.1384</formula>
    </cfRule>
    <cfRule type="cellIs" dxfId="123" priority="130" operator="equal">
      <formula>0.2009</formula>
    </cfRule>
  </conditionalFormatting>
  <conditionalFormatting sqref="K459">
    <cfRule type="cellIs" dxfId="122" priority="128" operator="equal">
      <formula>0.2034</formula>
    </cfRule>
  </conditionalFormatting>
  <conditionalFormatting sqref="K461">
    <cfRule type="cellIs" dxfId="121" priority="126" operator="equal">
      <formula>0.1384</formula>
    </cfRule>
    <cfRule type="cellIs" dxfId="120" priority="127" operator="equal">
      <formula>0.2009</formula>
    </cfRule>
  </conditionalFormatting>
  <conditionalFormatting sqref="K461">
    <cfRule type="cellIs" dxfId="119" priority="125" operator="equal">
      <formula>0.2034</formula>
    </cfRule>
  </conditionalFormatting>
  <conditionalFormatting sqref="K462">
    <cfRule type="cellIs" dxfId="118" priority="123" operator="equal">
      <formula>0.1384</formula>
    </cfRule>
    <cfRule type="cellIs" dxfId="117" priority="124" operator="equal">
      <formula>0.2009</formula>
    </cfRule>
  </conditionalFormatting>
  <conditionalFormatting sqref="K462">
    <cfRule type="cellIs" dxfId="116" priority="122" operator="equal">
      <formula>0.2034</formula>
    </cfRule>
  </conditionalFormatting>
  <conditionalFormatting sqref="K463">
    <cfRule type="cellIs" dxfId="115" priority="120" operator="equal">
      <formula>0.1384</formula>
    </cfRule>
    <cfRule type="cellIs" dxfId="114" priority="121" operator="equal">
      <formula>0.2009</formula>
    </cfRule>
  </conditionalFormatting>
  <conditionalFormatting sqref="K463">
    <cfRule type="cellIs" dxfId="113" priority="119" operator="equal">
      <formula>0.2034</formula>
    </cfRule>
  </conditionalFormatting>
  <conditionalFormatting sqref="K464:K465">
    <cfRule type="cellIs" dxfId="112" priority="117" operator="equal">
      <formula>0.1384</formula>
    </cfRule>
    <cfRule type="cellIs" dxfId="111" priority="118" operator="equal">
      <formula>0.2009</formula>
    </cfRule>
  </conditionalFormatting>
  <conditionalFormatting sqref="K464:K465">
    <cfRule type="cellIs" dxfId="110" priority="116" operator="equal">
      <formula>0.2034</formula>
    </cfRule>
  </conditionalFormatting>
  <conditionalFormatting sqref="K466">
    <cfRule type="cellIs" dxfId="109" priority="114" operator="equal">
      <formula>0.1384</formula>
    </cfRule>
    <cfRule type="cellIs" dxfId="108" priority="115" operator="equal">
      <formula>0.2009</formula>
    </cfRule>
  </conditionalFormatting>
  <conditionalFormatting sqref="K466">
    <cfRule type="cellIs" dxfId="107" priority="113" operator="equal">
      <formula>0.2034</formula>
    </cfRule>
  </conditionalFormatting>
  <conditionalFormatting sqref="K341:K342">
    <cfRule type="cellIs" dxfId="106" priority="111" operator="equal">
      <formula>0.1384</formula>
    </cfRule>
    <cfRule type="cellIs" dxfId="105" priority="112" operator="equal">
      <formula>0.2009</formula>
    </cfRule>
  </conditionalFormatting>
  <conditionalFormatting sqref="K341:K342">
    <cfRule type="cellIs" dxfId="104" priority="110" operator="equal">
      <formula>0.2034</formula>
    </cfRule>
  </conditionalFormatting>
  <conditionalFormatting sqref="L12">
    <cfRule type="cellIs" dxfId="103" priority="108" operator="equal">
      <formula>0.1384</formula>
    </cfRule>
    <cfRule type="cellIs" dxfId="102" priority="109" operator="equal">
      <formula>0.2009</formula>
    </cfRule>
  </conditionalFormatting>
  <conditionalFormatting sqref="L12">
    <cfRule type="cellIs" dxfId="101" priority="107" operator="equal">
      <formula>0.2034</formula>
    </cfRule>
  </conditionalFormatting>
  <conditionalFormatting sqref="K438:K441">
    <cfRule type="cellIs" dxfId="100" priority="105" operator="equal">
      <formula>0.1384</formula>
    </cfRule>
    <cfRule type="cellIs" dxfId="99" priority="106" operator="equal">
      <formula>0.2009</formula>
    </cfRule>
  </conditionalFormatting>
  <conditionalFormatting sqref="K438:K441">
    <cfRule type="cellIs" dxfId="98" priority="104" operator="equal">
      <formula>0.2034</formula>
    </cfRule>
  </conditionalFormatting>
  <conditionalFormatting sqref="K442">
    <cfRule type="cellIs" dxfId="97" priority="102" operator="equal">
      <formula>0.1384</formula>
    </cfRule>
    <cfRule type="cellIs" dxfId="96" priority="103" operator="equal">
      <formula>0.2009</formula>
    </cfRule>
  </conditionalFormatting>
  <conditionalFormatting sqref="K442">
    <cfRule type="cellIs" dxfId="95" priority="101" operator="equal">
      <formula>0.2034</formula>
    </cfRule>
  </conditionalFormatting>
  <conditionalFormatting sqref="K443">
    <cfRule type="cellIs" dxfId="94" priority="99" operator="equal">
      <formula>0.1384</formula>
    </cfRule>
    <cfRule type="cellIs" dxfId="93" priority="100" operator="equal">
      <formula>0.2009</formula>
    </cfRule>
  </conditionalFormatting>
  <conditionalFormatting sqref="K443">
    <cfRule type="cellIs" dxfId="92" priority="98" operator="equal">
      <formula>0.2034</formula>
    </cfRule>
  </conditionalFormatting>
  <conditionalFormatting sqref="K444:K446">
    <cfRule type="cellIs" dxfId="91" priority="96" operator="equal">
      <formula>0.1384</formula>
    </cfRule>
    <cfRule type="cellIs" dxfId="90" priority="97" operator="equal">
      <formula>0.2009</formula>
    </cfRule>
  </conditionalFormatting>
  <conditionalFormatting sqref="K444:K446">
    <cfRule type="cellIs" dxfId="89" priority="95" operator="equal">
      <formula>0.2034</formula>
    </cfRule>
  </conditionalFormatting>
  <conditionalFormatting sqref="L478">
    <cfRule type="cellIs" dxfId="88" priority="91" operator="equal">
      <formula>0.2034</formula>
    </cfRule>
  </conditionalFormatting>
  <conditionalFormatting sqref="L25">
    <cfRule type="cellIs" dxfId="87" priority="89" operator="equal">
      <formula>0.1384</formula>
    </cfRule>
    <cfRule type="cellIs" dxfId="86" priority="90" operator="equal">
      <formula>0.2009</formula>
    </cfRule>
  </conditionalFormatting>
  <conditionalFormatting sqref="L25">
    <cfRule type="cellIs" dxfId="85" priority="88" operator="equal">
      <formula>0.2034</formula>
    </cfRule>
  </conditionalFormatting>
  <conditionalFormatting sqref="L34">
    <cfRule type="cellIs" dxfId="84" priority="86" operator="equal">
      <formula>0.1384</formula>
    </cfRule>
    <cfRule type="cellIs" dxfId="83" priority="87" operator="equal">
      <formula>0.2009</formula>
    </cfRule>
  </conditionalFormatting>
  <conditionalFormatting sqref="L34">
    <cfRule type="cellIs" dxfId="82" priority="85" operator="equal">
      <formula>0.2034</formula>
    </cfRule>
  </conditionalFormatting>
  <conditionalFormatting sqref="L51">
    <cfRule type="cellIs" dxfId="81" priority="83" operator="equal">
      <formula>0.1384</formula>
    </cfRule>
    <cfRule type="cellIs" dxfId="80" priority="84" operator="equal">
      <formula>0.2009</formula>
    </cfRule>
  </conditionalFormatting>
  <conditionalFormatting sqref="L51">
    <cfRule type="cellIs" dxfId="79" priority="82" operator="equal">
      <formula>0.2034</formula>
    </cfRule>
  </conditionalFormatting>
  <conditionalFormatting sqref="L68">
    <cfRule type="cellIs" dxfId="78" priority="81" operator="equal">
      <formula>0.2034</formula>
    </cfRule>
  </conditionalFormatting>
  <conditionalFormatting sqref="L85">
    <cfRule type="cellIs" dxfId="77" priority="80" operator="equal">
      <formula>0.2034</formula>
    </cfRule>
  </conditionalFormatting>
  <conditionalFormatting sqref="L98">
    <cfRule type="cellIs" dxfId="76" priority="79" operator="equal">
      <formula>0.2034</formula>
    </cfRule>
  </conditionalFormatting>
  <conditionalFormatting sqref="L111">
    <cfRule type="cellIs" dxfId="75" priority="78" operator="equal">
      <formula>0.2034</formula>
    </cfRule>
  </conditionalFormatting>
  <conditionalFormatting sqref="L136">
    <cfRule type="cellIs" dxfId="74" priority="77" operator="equal">
      <formula>0.2034</formula>
    </cfRule>
  </conditionalFormatting>
  <conditionalFormatting sqref="L146">
    <cfRule type="cellIs" dxfId="73" priority="76" operator="equal">
      <formula>0.2034</formula>
    </cfRule>
  </conditionalFormatting>
  <conditionalFormatting sqref="K344:K351">
    <cfRule type="cellIs" dxfId="72" priority="74" operator="equal">
      <formula>0.1384</formula>
    </cfRule>
    <cfRule type="cellIs" dxfId="71" priority="75" operator="equal">
      <formula>0.2009</formula>
    </cfRule>
  </conditionalFormatting>
  <conditionalFormatting sqref="K344:K351">
    <cfRule type="cellIs" dxfId="70" priority="73" operator="equal">
      <formula>0.2034</formula>
    </cfRule>
  </conditionalFormatting>
  <conditionalFormatting sqref="K352:K353 K355:K359">
    <cfRule type="cellIs" dxfId="69" priority="71" operator="equal">
      <formula>0.1384</formula>
    </cfRule>
    <cfRule type="cellIs" dxfId="68" priority="72" operator="equal">
      <formula>0.2009</formula>
    </cfRule>
  </conditionalFormatting>
  <conditionalFormatting sqref="K352:K353 K355:K359">
    <cfRule type="cellIs" dxfId="67" priority="70" operator="equal">
      <formula>0.2034</formula>
    </cfRule>
  </conditionalFormatting>
  <conditionalFormatting sqref="K361:K367">
    <cfRule type="cellIs" dxfId="66" priority="68" operator="equal">
      <formula>0.1384</formula>
    </cfRule>
    <cfRule type="cellIs" dxfId="65" priority="69" operator="equal">
      <formula>0.2009</formula>
    </cfRule>
  </conditionalFormatting>
  <conditionalFormatting sqref="K361:K367">
    <cfRule type="cellIs" dxfId="64" priority="67" operator="equal">
      <formula>0.2034</formula>
    </cfRule>
  </conditionalFormatting>
  <conditionalFormatting sqref="K368:K371 K373:K375">
    <cfRule type="cellIs" dxfId="63" priority="65" operator="equal">
      <formula>0.1384</formula>
    </cfRule>
    <cfRule type="cellIs" dxfId="62" priority="66" operator="equal">
      <formula>0.2009</formula>
    </cfRule>
  </conditionalFormatting>
  <conditionalFormatting sqref="K368:K371 K373:K375">
    <cfRule type="cellIs" dxfId="61" priority="64" operator="equal">
      <formula>0.2034</formula>
    </cfRule>
  </conditionalFormatting>
  <conditionalFormatting sqref="K376:K383">
    <cfRule type="cellIs" dxfId="60" priority="62" operator="equal">
      <formula>0.1384</formula>
    </cfRule>
    <cfRule type="cellIs" dxfId="59" priority="63" operator="equal">
      <formula>0.2009</formula>
    </cfRule>
  </conditionalFormatting>
  <conditionalFormatting sqref="K376:K383">
    <cfRule type="cellIs" dxfId="58" priority="61" operator="equal">
      <formula>0.2034</formula>
    </cfRule>
  </conditionalFormatting>
  <conditionalFormatting sqref="K384:K391">
    <cfRule type="cellIs" dxfId="57" priority="59" operator="equal">
      <formula>0.1384</formula>
    </cfRule>
    <cfRule type="cellIs" dxfId="56" priority="60" operator="equal">
      <formula>0.2009</formula>
    </cfRule>
  </conditionalFormatting>
  <conditionalFormatting sqref="K384:K391">
    <cfRule type="cellIs" dxfId="55" priority="58" operator="equal">
      <formula>0.2034</formula>
    </cfRule>
  </conditionalFormatting>
  <conditionalFormatting sqref="K354">
    <cfRule type="cellIs" dxfId="54" priority="57" operator="equal">
      <formula>0.2034</formula>
    </cfRule>
  </conditionalFormatting>
  <conditionalFormatting sqref="L354">
    <cfRule type="cellIs" dxfId="53" priority="56" operator="equal">
      <formula>0.2034</formula>
    </cfRule>
  </conditionalFormatting>
  <conditionalFormatting sqref="K360">
    <cfRule type="cellIs" dxfId="52" priority="55" operator="equal">
      <formula>0.2034</formula>
    </cfRule>
  </conditionalFormatting>
  <conditionalFormatting sqref="L360">
    <cfRule type="cellIs" dxfId="51" priority="54" operator="equal">
      <formula>0.2034</formula>
    </cfRule>
  </conditionalFormatting>
  <conditionalFormatting sqref="K372">
    <cfRule type="cellIs" dxfId="50" priority="53" operator="equal">
      <formula>0.2034</formula>
    </cfRule>
  </conditionalFormatting>
  <conditionalFormatting sqref="L372">
    <cfRule type="cellIs" dxfId="49" priority="52" operator="equal">
      <formula>0.2034</formula>
    </cfRule>
  </conditionalFormatting>
  <conditionalFormatting sqref="K392:K394">
    <cfRule type="cellIs" dxfId="48" priority="50" operator="equal">
      <formula>0.1384</formula>
    </cfRule>
    <cfRule type="cellIs" dxfId="47" priority="51" operator="equal">
      <formula>0.2009</formula>
    </cfRule>
  </conditionalFormatting>
  <conditionalFormatting sqref="K392:K394">
    <cfRule type="cellIs" dxfId="46" priority="49" operator="equal">
      <formula>0.2034</formula>
    </cfRule>
  </conditionalFormatting>
  <conditionalFormatting sqref="K395:K399 K401:K402">
    <cfRule type="cellIs" dxfId="45" priority="47" operator="equal">
      <formula>0.1384</formula>
    </cfRule>
    <cfRule type="cellIs" dxfId="44" priority="48" operator="equal">
      <formula>0.2009</formula>
    </cfRule>
  </conditionalFormatting>
  <conditionalFormatting sqref="K395:K399 K401:K402">
    <cfRule type="cellIs" dxfId="43" priority="46" operator="equal">
      <formula>0.2034</formula>
    </cfRule>
  </conditionalFormatting>
  <conditionalFormatting sqref="K403:K410">
    <cfRule type="cellIs" dxfId="42" priority="44" operator="equal">
      <formula>0.1384</formula>
    </cfRule>
    <cfRule type="cellIs" dxfId="41" priority="45" operator="equal">
      <formula>0.2009</formula>
    </cfRule>
  </conditionalFormatting>
  <conditionalFormatting sqref="K403:K410">
    <cfRule type="cellIs" dxfId="40" priority="43" operator="equal">
      <formula>0.2034</formula>
    </cfRule>
  </conditionalFormatting>
  <conditionalFormatting sqref="K411:K413">
    <cfRule type="cellIs" dxfId="39" priority="41" operator="equal">
      <formula>0.1384</formula>
    </cfRule>
    <cfRule type="cellIs" dxfId="38" priority="42" operator="equal">
      <formula>0.2009</formula>
    </cfRule>
  </conditionalFormatting>
  <conditionalFormatting sqref="K411:K413">
    <cfRule type="cellIs" dxfId="37" priority="40" operator="equal">
      <formula>0.2034</formula>
    </cfRule>
  </conditionalFormatting>
  <conditionalFormatting sqref="K414:K417 K419:K421">
    <cfRule type="cellIs" dxfId="36" priority="38" operator="equal">
      <formula>0.1384</formula>
    </cfRule>
    <cfRule type="cellIs" dxfId="35" priority="39" operator="equal">
      <formula>0.2009</formula>
    </cfRule>
  </conditionalFormatting>
  <conditionalFormatting sqref="K414:K417 K419:K421">
    <cfRule type="cellIs" dxfId="34" priority="37" operator="equal">
      <formula>0.2034</formula>
    </cfRule>
  </conditionalFormatting>
  <conditionalFormatting sqref="K422:K424">
    <cfRule type="cellIs" dxfId="33" priority="35" operator="equal">
      <formula>0.1384</formula>
    </cfRule>
    <cfRule type="cellIs" dxfId="32" priority="36" operator="equal">
      <formula>0.2009</formula>
    </cfRule>
  </conditionalFormatting>
  <conditionalFormatting sqref="K422:K424">
    <cfRule type="cellIs" dxfId="31" priority="34" operator="equal">
      <formula>0.2034</formula>
    </cfRule>
  </conditionalFormatting>
  <conditionalFormatting sqref="K425:K432">
    <cfRule type="cellIs" dxfId="30" priority="32" operator="equal">
      <formula>0.1384</formula>
    </cfRule>
    <cfRule type="cellIs" dxfId="29" priority="33" operator="equal">
      <formula>0.2009</formula>
    </cfRule>
  </conditionalFormatting>
  <conditionalFormatting sqref="K425:K432">
    <cfRule type="cellIs" dxfId="28" priority="31" operator="equal">
      <formula>0.2034</formula>
    </cfRule>
  </conditionalFormatting>
  <conditionalFormatting sqref="K433:K435">
    <cfRule type="cellIs" dxfId="27" priority="29" operator="equal">
      <formula>0.1384</formula>
    </cfRule>
    <cfRule type="cellIs" dxfId="26" priority="30" operator="equal">
      <formula>0.2009</formula>
    </cfRule>
  </conditionalFormatting>
  <conditionalFormatting sqref="K433:K435">
    <cfRule type="cellIs" dxfId="25" priority="28" operator="equal">
      <formula>0.2034</formula>
    </cfRule>
  </conditionalFormatting>
  <conditionalFormatting sqref="K436">
    <cfRule type="cellIs" dxfId="24" priority="26" operator="equal">
      <formula>0.1384</formula>
    </cfRule>
    <cfRule type="cellIs" dxfId="23" priority="27" operator="equal">
      <formula>0.2009</formula>
    </cfRule>
  </conditionalFormatting>
  <conditionalFormatting sqref="K436">
    <cfRule type="cellIs" dxfId="22" priority="25" operator="equal">
      <formula>0.2034</formula>
    </cfRule>
  </conditionalFormatting>
  <conditionalFormatting sqref="K400">
    <cfRule type="cellIs" dxfId="21" priority="24" operator="equal">
      <formula>0.2034</formula>
    </cfRule>
  </conditionalFormatting>
  <conditionalFormatting sqref="L400">
    <cfRule type="cellIs" dxfId="20" priority="23" operator="equal">
      <formula>0.2034</formula>
    </cfRule>
  </conditionalFormatting>
  <conditionalFormatting sqref="K418">
    <cfRule type="cellIs" dxfId="19" priority="22" operator="equal">
      <formula>0.2034</formula>
    </cfRule>
  </conditionalFormatting>
  <conditionalFormatting sqref="L418">
    <cfRule type="cellIs" dxfId="18" priority="21" operator="equal">
      <formula>0.2034</formula>
    </cfRule>
  </conditionalFormatting>
  <conditionalFormatting sqref="K296:K327">
    <cfRule type="cellIs" dxfId="17" priority="19" operator="equal">
      <formula>0.1384</formula>
    </cfRule>
    <cfRule type="cellIs" dxfId="16" priority="20" operator="equal">
      <formula>0.2009</formula>
    </cfRule>
  </conditionalFormatting>
  <conditionalFormatting sqref="K296:K327">
    <cfRule type="cellIs" dxfId="15" priority="18" operator="equal">
      <formula>0.2034</formula>
    </cfRule>
  </conditionalFormatting>
  <conditionalFormatting sqref="K150">
    <cfRule type="cellIs" dxfId="14" priority="16" operator="equal">
      <formula>0.1384</formula>
    </cfRule>
    <cfRule type="cellIs" dxfId="13" priority="17" operator="equal">
      <formula>0.2009</formula>
    </cfRule>
  </conditionalFormatting>
  <conditionalFormatting sqref="K150">
    <cfRule type="cellIs" dxfId="12" priority="15" operator="equal">
      <formula>0.2034</formula>
    </cfRule>
  </conditionalFormatting>
  <conditionalFormatting sqref="K151:K152">
    <cfRule type="cellIs" dxfId="11" priority="13" operator="equal">
      <formula>0.1384</formula>
    </cfRule>
    <cfRule type="cellIs" dxfId="10" priority="14" operator="equal">
      <formula>0.2009</formula>
    </cfRule>
  </conditionalFormatting>
  <conditionalFormatting sqref="K151:K152">
    <cfRule type="cellIs" dxfId="9" priority="12" operator="equal">
      <formula>0.2034</formula>
    </cfRule>
  </conditionalFormatting>
  <conditionalFormatting sqref="K153:K155">
    <cfRule type="cellIs" dxfId="8" priority="10" operator="equal">
      <formula>0.1384</formula>
    </cfRule>
    <cfRule type="cellIs" dxfId="7" priority="11" operator="equal">
      <formula>0.2009</formula>
    </cfRule>
  </conditionalFormatting>
  <conditionalFormatting sqref="K153:K155">
    <cfRule type="cellIs" dxfId="6" priority="9" operator="equal">
      <formula>0.2034</formula>
    </cfRule>
  </conditionalFormatting>
  <conditionalFormatting sqref="K483">
    <cfRule type="cellIs" dxfId="5" priority="4" operator="equal">
      <formula>0.2034</formula>
    </cfRule>
  </conditionalFormatting>
  <conditionalFormatting sqref="K483">
    <cfRule type="cellIs" dxfId="4" priority="5" operator="equal">
      <formula>0.1384</formula>
    </cfRule>
    <cfRule type="cellIs" dxfId="3" priority="6" operator="equal">
      <formula>0.2009</formula>
    </cfRule>
  </conditionalFormatting>
  <conditionalFormatting sqref="K10:K11">
    <cfRule type="cellIs" dxfId="2" priority="2" operator="equal">
      <formula>0.1384</formula>
    </cfRule>
    <cfRule type="cellIs" dxfId="1" priority="3" operator="equal">
      <formula>0.2009</formula>
    </cfRule>
  </conditionalFormatting>
  <conditionalFormatting sqref="K10:K11">
    <cfRule type="cellIs" dxfId="0" priority="1" operator="equal">
      <formula>0.2034</formula>
    </cfRule>
  </conditionalFormatting>
  <pageMargins left="1.1811023622047245" right="0.39370078740157483" top="1.4173228346456694" bottom="0.70866141732283472" header="0.35433070866141736" footer="0.31496062992125984"/>
  <pageSetup paperSize="9" scale="51" fitToHeight="0" orientation="portrait" r:id="rId1"/>
  <rowBreaks count="19" manualBreakCount="19">
    <brk id="24" max="12" man="1"/>
    <brk id="61" max="12" man="1"/>
    <brk id="78" max="12" man="1"/>
    <brk id="92" max="12" man="1"/>
    <brk id="110" max="12" man="1"/>
    <brk id="131" max="12" man="1"/>
    <brk id="183" max="12" man="1"/>
    <brk id="206" max="12" man="1"/>
    <brk id="224" max="12" man="1"/>
    <brk id="248" max="12" man="1"/>
    <brk id="271" max="12" man="1"/>
    <brk id="327" max="12" man="1"/>
    <brk id="353" max="12" man="1"/>
    <brk id="371" max="12" man="1"/>
    <brk id="393" max="12" man="1"/>
    <brk id="417" max="12" man="1"/>
    <brk id="436" max="12" man="1"/>
    <brk id="454" max="12" man="1"/>
    <brk id="477"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82699-F4BD-4C13-9DF8-A9D358101CF3}">
  <sheetPr codeName="Planilha5">
    <pageSetUpPr fitToPage="1"/>
  </sheetPr>
  <dimension ref="A1:AM36"/>
  <sheetViews>
    <sheetView view="pageBreakPreview" zoomScale="85" zoomScaleNormal="70" zoomScaleSheetLayoutView="85" workbookViewId="0">
      <selection activeCell="B11" sqref="B11"/>
    </sheetView>
  </sheetViews>
  <sheetFormatPr defaultRowHeight="15" x14ac:dyDescent="0.25"/>
  <cols>
    <col min="1" max="1" width="5.140625" bestFit="1" customWidth="1"/>
    <col min="2" max="2" width="26.5703125" bestFit="1" customWidth="1"/>
    <col min="3" max="3" width="13.5703125" bestFit="1" customWidth="1"/>
    <col min="4" max="4" width="7" bestFit="1" customWidth="1"/>
    <col min="5" max="5" width="14.42578125" bestFit="1" customWidth="1"/>
    <col min="6" max="6" width="6.42578125" bestFit="1" customWidth="1"/>
    <col min="7" max="7" width="14.7109375" customWidth="1"/>
    <col min="8" max="8" width="7" bestFit="1" customWidth="1"/>
    <col min="9" max="9" width="15.140625" bestFit="1" customWidth="1"/>
    <col min="10" max="10" width="7" bestFit="1" customWidth="1"/>
    <col min="11" max="11" width="15.140625" bestFit="1" customWidth="1"/>
    <col min="12" max="12" width="7.42578125" bestFit="1" customWidth="1"/>
    <col min="13" max="13" width="16.28515625" bestFit="1" customWidth="1"/>
    <col min="14" max="14" width="7" bestFit="1" customWidth="1"/>
    <col min="15" max="15" width="16.28515625" bestFit="1" customWidth="1"/>
    <col min="16" max="16" width="7.42578125" bestFit="1" customWidth="1"/>
    <col min="17" max="17" width="16" bestFit="1" customWidth="1"/>
    <col min="18" max="18" width="7.42578125" bestFit="1" customWidth="1"/>
    <col min="19" max="19" width="16.5703125" bestFit="1" customWidth="1"/>
    <col min="20" max="20" width="7.42578125" bestFit="1" customWidth="1"/>
    <col min="21" max="21" width="16" bestFit="1" customWidth="1"/>
    <col min="22" max="22" width="7.42578125" bestFit="1" customWidth="1"/>
    <col min="23" max="23" width="16.28515625" bestFit="1" customWidth="1"/>
    <col min="24" max="24" width="7" bestFit="1" customWidth="1"/>
    <col min="25" max="25" width="16.5703125" bestFit="1" customWidth="1"/>
    <col min="26" max="26" width="7.42578125" bestFit="1" customWidth="1"/>
    <col min="27" max="27" width="16.5703125" bestFit="1" customWidth="1"/>
    <col min="28" max="28" width="7.42578125" bestFit="1" customWidth="1"/>
    <col min="29" max="29" width="16.5703125" bestFit="1" customWidth="1"/>
    <col min="30" max="30" width="7.42578125" bestFit="1" customWidth="1"/>
    <col min="31" max="31" width="16.28515625" bestFit="1" customWidth="1"/>
    <col min="32" max="32" width="7.42578125" bestFit="1" customWidth="1"/>
    <col min="33" max="33" width="16.28515625" bestFit="1" customWidth="1"/>
    <col min="34" max="34" width="7" bestFit="1" customWidth="1"/>
    <col min="35" max="35" width="16.5703125" bestFit="1" customWidth="1"/>
    <col min="36" max="36" width="7.42578125" bestFit="1" customWidth="1"/>
    <col min="37" max="37" width="16.28515625" bestFit="1" customWidth="1"/>
    <col min="38" max="38" width="8" bestFit="1" customWidth="1"/>
    <col min="39" max="39" width="16.28515625" bestFit="1" customWidth="1"/>
  </cols>
  <sheetData>
    <row r="1" spans="1:39" x14ac:dyDescent="0.25">
      <c r="A1" s="73" t="str">
        <f>_xlfn.CONCAT(Orçamento!A1, " ", Orçamento!B1)</f>
        <v>Obra: Construção de Complexo Poliesportivo, Estacionamento e Vestiário junto ao Parque do Rio Jahu</v>
      </c>
      <c r="B1" s="73"/>
      <c r="C1" s="73"/>
      <c r="D1" s="73"/>
      <c r="E1" s="73"/>
      <c r="F1" s="73"/>
      <c r="G1" s="73"/>
      <c r="H1" s="73"/>
      <c r="I1" s="73"/>
      <c r="J1" s="73"/>
      <c r="K1" s="73"/>
      <c r="L1" s="73"/>
      <c r="M1" s="73"/>
      <c r="N1" s="73"/>
      <c r="O1" s="73"/>
      <c r="P1" s="73"/>
      <c r="Q1" s="73"/>
      <c r="R1" s="73"/>
      <c r="S1" s="73"/>
      <c r="T1" s="73"/>
      <c r="U1" s="73"/>
      <c r="V1" s="73"/>
      <c r="W1" s="73"/>
      <c r="X1" s="73"/>
      <c r="Y1" s="73"/>
      <c r="Z1" s="73"/>
      <c r="AA1" s="73"/>
    </row>
    <row r="2" spans="1:39" x14ac:dyDescent="0.25">
      <c r="A2" s="73" t="str">
        <f>_xlfn.CONCAT(Orçamento!A2, " ", Orçamento!B2)</f>
        <v>Local: Avenida Doutor Quinzinho, s/n, Jardim Jorge Atalla, Jahu/SP</v>
      </c>
      <c r="B2" s="73"/>
      <c r="C2" s="73"/>
      <c r="D2" s="73"/>
      <c r="E2" s="73"/>
      <c r="F2" s="73"/>
      <c r="G2" s="73"/>
      <c r="H2" s="73"/>
      <c r="I2" s="73"/>
      <c r="J2" s="73"/>
      <c r="K2" s="73"/>
      <c r="L2" s="73"/>
      <c r="M2" s="73"/>
      <c r="N2" s="73"/>
      <c r="O2" s="73"/>
      <c r="P2" s="73"/>
      <c r="Q2" s="73"/>
      <c r="R2" s="73"/>
      <c r="S2" s="73"/>
      <c r="T2" s="73"/>
      <c r="U2" s="73"/>
      <c r="V2" s="73"/>
      <c r="W2" s="73"/>
      <c r="X2" s="73"/>
      <c r="Y2" s="73"/>
      <c r="Z2" s="73"/>
      <c r="AA2" s="73"/>
    </row>
    <row r="3" spans="1:39" x14ac:dyDescent="0.25">
      <c r="A3" s="74" t="str">
        <f>Orçamento!A6</f>
        <v>Jahu/SP, 02 de setembro de 2025</v>
      </c>
      <c r="B3" s="74"/>
      <c r="C3" s="74"/>
      <c r="D3" s="74"/>
      <c r="E3" s="74"/>
      <c r="F3" s="74"/>
      <c r="G3" s="74"/>
      <c r="H3" s="74"/>
      <c r="I3" s="74"/>
      <c r="J3" s="74"/>
      <c r="K3" s="74"/>
      <c r="L3" s="74"/>
      <c r="M3" s="74"/>
      <c r="N3" s="74"/>
      <c r="O3" s="74"/>
      <c r="P3" s="74"/>
      <c r="Q3" s="74"/>
      <c r="R3" s="74"/>
      <c r="S3" s="74"/>
      <c r="T3" s="74"/>
      <c r="U3" s="74"/>
      <c r="V3" s="74"/>
      <c r="W3" s="74"/>
      <c r="X3" s="74"/>
      <c r="Y3" s="74"/>
      <c r="Z3" s="74"/>
      <c r="AA3" s="74"/>
    </row>
    <row r="4" spans="1:39" x14ac:dyDescent="0.25">
      <c r="A4" s="69" t="s">
        <v>366</v>
      </c>
      <c r="B4" s="69" t="s">
        <v>367</v>
      </c>
      <c r="C4" s="71" t="s">
        <v>368</v>
      </c>
      <c r="D4" s="67" t="s">
        <v>369</v>
      </c>
      <c r="E4" s="67"/>
      <c r="F4" s="67" t="s">
        <v>370</v>
      </c>
      <c r="G4" s="67"/>
      <c r="H4" s="67" t="s">
        <v>371</v>
      </c>
      <c r="I4" s="67"/>
      <c r="J4" s="67" t="s">
        <v>372</v>
      </c>
      <c r="K4" s="67"/>
      <c r="L4" s="67" t="s">
        <v>373</v>
      </c>
      <c r="M4" s="67"/>
      <c r="N4" s="67" t="s">
        <v>374</v>
      </c>
      <c r="O4" s="67"/>
      <c r="P4" s="67" t="s">
        <v>375</v>
      </c>
      <c r="Q4" s="67"/>
      <c r="R4" s="67" t="s">
        <v>376</v>
      </c>
      <c r="S4" s="67"/>
      <c r="T4" s="67" t="s">
        <v>399</v>
      </c>
      <c r="U4" s="67"/>
      <c r="V4" s="67" t="s">
        <v>400</v>
      </c>
      <c r="W4" s="67"/>
      <c r="X4" s="67" t="s">
        <v>401</v>
      </c>
      <c r="Y4" s="67"/>
      <c r="Z4" s="67" t="s">
        <v>402</v>
      </c>
      <c r="AA4" s="67"/>
      <c r="AB4" s="67" t="s">
        <v>694</v>
      </c>
      <c r="AC4" s="67"/>
      <c r="AD4" s="67" t="s">
        <v>718</v>
      </c>
      <c r="AE4" s="67"/>
      <c r="AF4" s="67" t="s">
        <v>719</v>
      </c>
      <c r="AG4" s="67"/>
      <c r="AH4" s="67" t="s">
        <v>720</v>
      </c>
      <c r="AI4" s="67"/>
      <c r="AJ4" s="67" t="s">
        <v>721</v>
      </c>
      <c r="AK4" s="67"/>
      <c r="AL4" s="67" t="s">
        <v>722</v>
      </c>
      <c r="AM4" s="67"/>
    </row>
    <row r="5" spans="1:39" x14ac:dyDescent="0.25">
      <c r="A5" s="70"/>
      <c r="B5" s="70"/>
      <c r="C5" s="72"/>
      <c r="D5" s="14" t="s">
        <v>351</v>
      </c>
      <c r="E5" s="14" t="s">
        <v>407</v>
      </c>
      <c r="F5" s="14" t="s">
        <v>351</v>
      </c>
      <c r="G5" s="14" t="s">
        <v>407</v>
      </c>
      <c r="H5" s="14" t="s">
        <v>351</v>
      </c>
      <c r="I5" s="14" t="s">
        <v>407</v>
      </c>
      <c r="J5" s="14" t="s">
        <v>351</v>
      </c>
      <c r="K5" s="14" t="s">
        <v>407</v>
      </c>
      <c r="L5" s="14" t="s">
        <v>351</v>
      </c>
      <c r="M5" s="14" t="s">
        <v>407</v>
      </c>
      <c r="N5" s="14" t="s">
        <v>351</v>
      </c>
      <c r="O5" s="14" t="s">
        <v>407</v>
      </c>
      <c r="P5" s="14" t="s">
        <v>351</v>
      </c>
      <c r="Q5" s="14" t="s">
        <v>407</v>
      </c>
      <c r="R5" s="14" t="s">
        <v>351</v>
      </c>
      <c r="S5" s="14" t="s">
        <v>407</v>
      </c>
      <c r="T5" s="14" t="s">
        <v>351</v>
      </c>
      <c r="U5" s="14" t="s">
        <v>407</v>
      </c>
      <c r="V5" s="14" t="s">
        <v>351</v>
      </c>
      <c r="W5" s="14" t="s">
        <v>407</v>
      </c>
      <c r="X5" s="14" t="s">
        <v>351</v>
      </c>
      <c r="Y5" s="14" t="s">
        <v>407</v>
      </c>
      <c r="Z5" s="14" t="s">
        <v>351</v>
      </c>
      <c r="AA5" s="14" t="s">
        <v>407</v>
      </c>
      <c r="AB5" s="14" t="s">
        <v>351</v>
      </c>
      <c r="AC5" s="14" t="s">
        <v>407</v>
      </c>
      <c r="AD5" s="14" t="s">
        <v>351</v>
      </c>
      <c r="AE5" s="14" t="s">
        <v>407</v>
      </c>
      <c r="AF5" s="14" t="s">
        <v>351</v>
      </c>
      <c r="AG5" s="14" t="s">
        <v>407</v>
      </c>
      <c r="AH5" s="14" t="s">
        <v>351</v>
      </c>
      <c r="AI5" s="14" t="s">
        <v>407</v>
      </c>
      <c r="AJ5" s="14" t="s">
        <v>351</v>
      </c>
      <c r="AK5" s="14" t="s">
        <v>407</v>
      </c>
      <c r="AL5" s="14" t="s">
        <v>351</v>
      </c>
      <c r="AM5" s="14" t="s">
        <v>407</v>
      </c>
    </row>
    <row r="6" spans="1:39" x14ac:dyDescent="0.25">
      <c r="A6" s="15" t="str">
        <f>Orçamento!A8</f>
        <v>1.</v>
      </c>
      <c r="B6" s="16" t="str">
        <f>VLOOKUP(A6, Orçamento!A$7:Q$1650, 2, FALSE())</f>
        <v>Apoio</v>
      </c>
      <c r="C6" s="53">
        <f>VLOOKUP(A6, Orçamento!A$7:Q$1650, 13, FALSE())</f>
        <v>29058.18</v>
      </c>
      <c r="D6" s="18">
        <v>1</v>
      </c>
      <c r="E6" s="13">
        <f>$C6*D6</f>
        <v>29058.18</v>
      </c>
      <c r="F6" s="18"/>
      <c r="G6" s="13">
        <f>$C6*F6</f>
        <v>0</v>
      </c>
      <c r="H6" s="18"/>
      <c r="I6" s="13">
        <f>$C6*H6</f>
        <v>0</v>
      </c>
      <c r="J6" s="18"/>
      <c r="K6" s="13">
        <f>$C6*J6</f>
        <v>0</v>
      </c>
      <c r="L6" s="18"/>
      <c r="M6" s="13">
        <f>$C6*L6</f>
        <v>0</v>
      </c>
      <c r="N6" s="18"/>
      <c r="O6" s="13">
        <f>$C6*N6</f>
        <v>0</v>
      </c>
      <c r="P6" s="18"/>
      <c r="Q6" s="13">
        <f>$C6*P6</f>
        <v>0</v>
      </c>
      <c r="R6" s="18"/>
      <c r="S6" s="13">
        <f>$C6*R6</f>
        <v>0</v>
      </c>
      <c r="T6" s="18"/>
      <c r="U6" s="13">
        <f>$C6*T6</f>
        <v>0</v>
      </c>
      <c r="V6" s="18"/>
      <c r="W6" s="13">
        <f>$C6*V6</f>
        <v>0</v>
      </c>
      <c r="X6" s="18"/>
      <c r="Y6" s="13">
        <f>$C6*X6</f>
        <v>0</v>
      </c>
      <c r="Z6" s="18"/>
      <c r="AA6" s="13">
        <f>$C6*Z6</f>
        <v>0</v>
      </c>
      <c r="AB6" s="18"/>
      <c r="AC6" s="13">
        <f>$C6*AB6</f>
        <v>0</v>
      </c>
      <c r="AD6" s="18"/>
      <c r="AE6" s="13">
        <f>$C6*AD6</f>
        <v>0</v>
      </c>
      <c r="AF6" s="18"/>
      <c r="AG6" s="13">
        <f>$C6*AF6</f>
        <v>0</v>
      </c>
      <c r="AH6" s="18"/>
      <c r="AI6" s="13">
        <f>$C6*AH6</f>
        <v>0</v>
      </c>
      <c r="AJ6" s="18"/>
      <c r="AK6" s="13">
        <f>$C6*AJ6</f>
        <v>0</v>
      </c>
      <c r="AL6" s="18"/>
      <c r="AM6" s="13">
        <f>$C6*AL6</f>
        <v>0</v>
      </c>
    </row>
    <row r="7" spans="1:39" x14ac:dyDescent="0.25">
      <c r="A7" s="15" t="s">
        <v>388</v>
      </c>
      <c r="B7" s="16" t="str">
        <f>VLOOKUP(A7, Orçamento!A$7:Q$1650, 2, FALSE())</f>
        <v>Demolições e Retiradas</v>
      </c>
      <c r="C7" s="53">
        <f>VLOOKUP(A7, Orçamento!A$7:Q$1650, 13, FALSE())</f>
        <v>51480.53</v>
      </c>
      <c r="D7" s="18">
        <v>1</v>
      </c>
      <c r="E7" s="13">
        <f t="shared" ref="E7:G19" si="0">$C7*D7</f>
        <v>51480.53</v>
      </c>
      <c r="F7" s="18"/>
      <c r="G7" s="13">
        <f t="shared" si="0"/>
        <v>0</v>
      </c>
      <c r="H7" s="18"/>
      <c r="I7" s="13">
        <f t="shared" ref="I7" si="1">$C7*H7</f>
        <v>0</v>
      </c>
      <c r="J7" s="18"/>
      <c r="K7" s="13">
        <f t="shared" ref="K7" si="2">$C7*J7</f>
        <v>0</v>
      </c>
      <c r="L7" s="18"/>
      <c r="M7" s="13">
        <f t="shared" ref="M7" si="3">$C7*L7</f>
        <v>0</v>
      </c>
      <c r="N7" s="18"/>
      <c r="O7" s="13">
        <f t="shared" ref="O7" si="4">$C7*N7</f>
        <v>0</v>
      </c>
      <c r="P7" s="18"/>
      <c r="Q7" s="13">
        <f t="shared" ref="Q7" si="5">$C7*P7</f>
        <v>0</v>
      </c>
      <c r="R7" s="18"/>
      <c r="S7" s="13">
        <f t="shared" ref="S7" si="6">$C7*R7</f>
        <v>0</v>
      </c>
      <c r="T7" s="18"/>
      <c r="U7" s="13">
        <f t="shared" ref="U7" si="7">$C7*T7</f>
        <v>0</v>
      </c>
      <c r="V7" s="18"/>
      <c r="W7" s="13">
        <f t="shared" ref="W7" si="8">$C7*V7</f>
        <v>0</v>
      </c>
      <c r="X7" s="18"/>
      <c r="Y7" s="13">
        <f t="shared" ref="Y7" si="9">$C7*X7</f>
        <v>0</v>
      </c>
      <c r="Z7" s="18"/>
      <c r="AA7" s="13">
        <f t="shared" ref="AA7" si="10">$C7*Z7</f>
        <v>0</v>
      </c>
      <c r="AB7" s="18"/>
      <c r="AC7" s="13">
        <f t="shared" ref="AC7:AC19" si="11">$C7*AB7</f>
        <v>0</v>
      </c>
      <c r="AD7" s="18"/>
      <c r="AE7" s="13">
        <f t="shared" ref="AE7:AE20" si="12">$C7*AD7</f>
        <v>0</v>
      </c>
      <c r="AF7" s="18"/>
      <c r="AG7" s="13">
        <f t="shared" ref="AG7:AG20" si="13">$C7*AF7</f>
        <v>0</v>
      </c>
      <c r="AH7" s="18"/>
      <c r="AI7" s="13">
        <f t="shared" ref="AI7:AI20" si="14">$C7*AH7</f>
        <v>0</v>
      </c>
      <c r="AJ7" s="18"/>
      <c r="AK7" s="13">
        <f t="shared" ref="AK7:AK20" si="15">$C7*AJ7</f>
        <v>0</v>
      </c>
      <c r="AL7" s="18"/>
      <c r="AM7" s="13">
        <f t="shared" ref="AM7:AM20" si="16">$C7*AL7</f>
        <v>0</v>
      </c>
    </row>
    <row r="8" spans="1:39" x14ac:dyDescent="0.25">
      <c r="A8" s="15" t="s">
        <v>389</v>
      </c>
      <c r="B8" s="16" t="str">
        <f>VLOOKUP(A8, Orçamento!A$7:Q$1650, 2, FALSE())</f>
        <v>Limpeza e Regularização</v>
      </c>
      <c r="C8" s="53">
        <f>VLOOKUP(A8, Orçamento!A$7:Q$1650, 13, FALSE())</f>
        <v>286606.58000000007</v>
      </c>
      <c r="D8" s="18">
        <v>0.2</v>
      </c>
      <c r="E8" s="13">
        <f t="shared" si="0"/>
        <v>57321.316000000021</v>
      </c>
      <c r="F8" s="18">
        <v>0.6</v>
      </c>
      <c r="G8" s="13">
        <f t="shared" si="0"/>
        <v>171963.94800000003</v>
      </c>
      <c r="H8" s="18"/>
      <c r="I8" s="13">
        <f t="shared" ref="I8" si="17">$C8*H8</f>
        <v>0</v>
      </c>
      <c r="J8" s="18"/>
      <c r="K8" s="13">
        <f t="shared" ref="K8" si="18">$C8*J8</f>
        <v>0</v>
      </c>
      <c r="L8" s="18"/>
      <c r="M8" s="13">
        <f t="shared" ref="M8" si="19">$C8*L8</f>
        <v>0</v>
      </c>
      <c r="N8" s="18"/>
      <c r="O8" s="13">
        <f t="shared" ref="O8" si="20">$C8*N8</f>
        <v>0</v>
      </c>
      <c r="P8" s="18"/>
      <c r="Q8" s="13">
        <f t="shared" ref="Q8" si="21">$C8*P8</f>
        <v>0</v>
      </c>
      <c r="R8" s="18"/>
      <c r="S8" s="13">
        <f t="shared" ref="S8" si="22">$C8*R8</f>
        <v>0</v>
      </c>
      <c r="T8" s="18"/>
      <c r="U8" s="13">
        <f t="shared" ref="U8" si="23">$C8*T8</f>
        <v>0</v>
      </c>
      <c r="V8" s="18"/>
      <c r="W8" s="13">
        <f t="shared" ref="W8" si="24">$C8*V8</f>
        <v>0</v>
      </c>
      <c r="X8" s="18"/>
      <c r="Y8" s="13">
        <f t="shared" ref="Y8" si="25">$C8*X8</f>
        <v>0</v>
      </c>
      <c r="Z8" s="18"/>
      <c r="AA8" s="13">
        <f t="shared" ref="AA8" si="26">$C8*Z8</f>
        <v>0</v>
      </c>
      <c r="AB8" s="18"/>
      <c r="AC8" s="13">
        <f t="shared" si="11"/>
        <v>0</v>
      </c>
      <c r="AD8" s="18">
        <v>0.2</v>
      </c>
      <c r="AE8" s="13">
        <f t="shared" si="12"/>
        <v>57321.316000000021</v>
      </c>
      <c r="AF8" s="18"/>
      <c r="AG8" s="13">
        <f t="shared" si="13"/>
        <v>0</v>
      </c>
      <c r="AH8" s="18"/>
      <c r="AI8" s="13">
        <f t="shared" si="14"/>
        <v>0</v>
      </c>
      <c r="AJ8" s="18"/>
      <c r="AK8" s="13">
        <f t="shared" si="15"/>
        <v>0</v>
      </c>
      <c r="AL8" s="18"/>
      <c r="AM8" s="13">
        <f t="shared" si="16"/>
        <v>0</v>
      </c>
    </row>
    <row r="9" spans="1:39" ht="21" x14ac:dyDescent="0.25">
      <c r="A9" s="15" t="s">
        <v>390</v>
      </c>
      <c r="B9" s="16" t="str">
        <f>VLOOKUP(A9, Orçamento!A$7:Q$1650, 2, FALSE())</f>
        <v>Campo de Grama Sintética A (Próximo à Avenida)</v>
      </c>
      <c r="C9" s="53">
        <f>VLOOKUP(A9, Orçamento!A$7:Q$1650, 13, FALSE())</f>
        <v>665611.52000000002</v>
      </c>
      <c r="D9" s="18"/>
      <c r="E9" s="13">
        <f t="shared" si="0"/>
        <v>0</v>
      </c>
      <c r="F9" s="18"/>
      <c r="G9" s="13">
        <f t="shared" si="0"/>
        <v>0</v>
      </c>
      <c r="H9" s="18">
        <v>0.5</v>
      </c>
      <c r="I9" s="13">
        <f t="shared" ref="I9" si="27">$C9*H9</f>
        <v>332805.76000000001</v>
      </c>
      <c r="J9" s="18">
        <v>0.5</v>
      </c>
      <c r="K9" s="13">
        <f t="shared" ref="K9" si="28">$C9*J9</f>
        <v>332805.76000000001</v>
      </c>
      <c r="L9" s="18"/>
      <c r="M9" s="13">
        <f t="shared" ref="M9" si="29">$C9*L9</f>
        <v>0</v>
      </c>
      <c r="N9" s="18"/>
      <c r="O9" s="13">
        <f t="shared" ref="O9" si="30">$C9*N9</f>
        <v>0</v>
      </c>
      <c r="P9" s="18"/>
      <c r="Q9" s="13">
        <f t="shared" ref="Q9" si="31">$C9*P9</f>
        <v>0</v>
      </c>
      <c r="R9" s="18"/>
      <c r="S9" s="13">
        <f t="shared" ref="S9" si="32">$C9*R9</f>
        <v>0</v>
      </c>
      <c r="T9" s="18"/>
      <c r="U9" s="13">
        <f t="shared" ref="U9" si="33">$C9*T9</f>
        <v>0</v>
      </c>
      <c r="V9" s="18"/>
      <c r="W9" s="13">
        <f t="shared" ref="W9" si="34">$C9*V9</f>
        <v>0</v>
      </c>
      <c r="X9" s="18"/>
      <c r="Y9" s="13">
        <f t="shared" ref="Y9" si="35">$C9*X9</f>
        <v>0</v>
      </c>
      <c r="Z9" s="18"/>
      <c r="AA9" s="13">
        <f t="shared" ref="AA9" si="36">$C9*Z9</f>
        <v>0</v>
      </c>
      <c r="AB9" s="18"/>
      <c r="AC9" s="13">
        <f t="shared" si="11"/>
        <v>0</v>
      </c>
      <c r="AD9" s="18"/>
      <c r="AE9" s="13">
        <f t="shared" si="12"/>
        <v>0</v>
      </c>
      <c r="AF9" s="18"/>
      <c r="AG9" s="13">
        <f t="shared" si="13"/>
        <v>0</v>
      </c>
      <c r="AH9" s="18"/>
      <c r="AI9" s="13">
        <f t="shared" si="14"/>
        <v>0</v>
      </c>
      <c r="AJ9" s="18"/>
      <c r="AK9" s="13">
        <f t="shared" si="15"/>
        <v>0</v>
      </c>
      <c r="AL9" s="18"/>
      <c r="AM9" s="13">
        <f t="shared" si="16"/>
        <v>0</v>
      </c>
    </row>
    <row r="10" spans="1:39" ht="21" x14ac:dyDescent="0.25">
      <c r="A10" s="15" t="s">
        <v>391</v>
      </c>
      <c r="B10" s="16" t="str">
        <f>VLOOKUP(A10, Orçamento!A$7:Q$1650, 2, FALSE())</f>
        <v>Campo de Grama Sintética B (Central)</v>
      </c>
      <c r="C10" s="53">
        <f>VLOOKUP(A10, Orçamento!A$7:Q$1650, 13, FALSE())</f>
        <v>665867.60000000009</v>
      </c>
      <c r="D10" s="18"/>
      <c r="E10" s="13">
        <f t="shared" si="0"/>
        <v>0</v>
      </c>
      <c r="F10" s="18"/>
      <c r="G10" s="13">
        <f t="shared" si="0"/>
        <v>0</v>
      </c>
      <c r="H10" s="18"/>
      <c r="I10" s="13">
        <f t="shared" ref="I10" si="37">$C10*H10</f>
        <v>0</v>
      </c>
      <c r="J10" s="18"/>
      <c r="K10" s="13">
        <f t="shared" ref="K10" si="38">$C10*J10</f>
        <v>0</v>
      </c>
      <c r="L10" s="18">
        <v>0.5</v>
      </c>
      <c r="M10" s="13">
        <f t="shared" ref="M10" si="39">$C10*L10</f>
        <v>332933.80000000005</v>
      </c>
      <c r="N10" s="18">
        <v>0.5</v>
      </c>
      <c r="O10" s="13">
        <f t="shared" ref="O10" si="40">$C10*N10</f>
        <v>332933.80000000005</v>
      </c>
      <c r="P10" s="18"/>
      <c r="Q10" s="13">
        <f t="shared" ref="Q10" si="41">$C10*P10</f>
        <v>0</v>
      </c>
      <c r="R10" s="18"/>
      <c r="S10" s="13">
        <f t="shared" ref="S10" si="42">$C10*R10</f>
        <v>0</v>
      </c>
      <c r="T10" s="18"/>
      <c r="U10" s="13">
        <f t="shared" ref="U10" si="43">$C10*T10</f>
        <v>0</v>
      </c>
      <c r="V10" s="18"/>
      <c r="W10" s="13">
        <f t="shared" ref="W10" si="44">$C10*V10</f>
        <v>0</v>
      </c>
      <c r="X10" s="18"/>
      <c r="Y10" s="13">
        <f t="shared" ref="Y10" si="45">$C10*X10</f>
        <v>0</v>
      </c>
      <c r="Z10" s="18"/>
      <c r="AA10" s="13">
        <f t="shared" ref="AA10" si="46">$C10*Z10</f>
        <v>0</v>
      </c>
      <c r="AB10" s="18"/>
      <c r="AC10" s="13">
        <f t="shared" si="11"/>
        <v>0</v>
      </c>
      <c r="AD10" s="18"/>
      <c r="AE10" s="13">
        <f t="shared" si="12"/>
        <v>0</v>
      </c>
      <c r="AF10" s="18"/>
      <c r="AG10" s="13">
        <f t="shared" si="13"/>
        <v>0</v>
      </c>
      <c r="AH10" s="18"/>
      <c r="AI10" s="13">
        <f t="shared" si="14"/>
        <v>0</v>
      </c>
      <c r="AJ10" s="18"/>
      <c r="AK10" s="13">
        <f t="shared" si="15"/>
        <v>0</v>
      </c>
      <c r="AL10" s="18"/>
      <c r="AM10" s="13">
        <f t="shared" si="16"/>
        <v>0</v>
      </c>
    </row>
    <row r="11" spans="1:39" ht="21" x14ac:dyDescent="0.25">
      <c r="A11" s="15" t="s">
        <v>392</v>
      </c>
      <c r="B11" s="16" t="str">
        <f>VLOOKUP(A11, Orçamento!A$7:Q$1650, 2, FALSE())</f>
        <v>Campo de Grama Sintética C (Próximo ao Rio)</v>
      </c>
      <c r="C11" s="53">
        <f>VLOOKUP(A11, Orçamento!A$7:Q$1650, 13, FALSE())</f>
        <v>665611.52000000002</v>
      </c>
      <c r="D11" s="18"/>
      <c r="E11" s="13">
        <f t="shared" si="0"/>
        <v>0</v>
      </c>
      <c r="F11" s="18"/>
      <c r="G11" s="13">
        <f t="shared" si="0"/>
        <v>0</v>
      </c>
      <c r="H11" s="18"/>
      <c r="I11" s="13">
        <f t="shared" ref="I11" si="47">$C11*H11</f>
        <v>0</v>
      </c>
      <c r="J11" s="18"/>
      <c r="K11" s="13">
        <f t="shared" ref="K11" si="48">$C11*J11</f>
        <v>0</v>
      </c>
      <c r="L11" s="18"/>
      <c r="M11" s="13">
        <f t="shared" ref="M11" si="49">$C11*L11</f>
        <v>0</v>
      </c>
      <c r="N11" s="18"/>
      <c r="O11" s="13">
        <f t="shared" ref="O11" si="50">$C11*N11</f>
        <v>0</v>
      </c>
      <c r="P11" s="18">
        <v>0.5</v>
      </c>
      <c r="Q11" s="13">
        <f t="shared" ref="Q11" si="51">$C11*P11</f>
        <v>332805.76000000001</v>
      </c>
      <c r="R11" s="18">
        <v>0.5</v>
      </c>
      <c r="S11" s="13">
        <f t="shared" ref="S11" si="52">$C11*R11</f>
        <v>332805.76000000001</v>
      </c>
      <c r="T11" s="18"/>
      <c r="U11" s="13">
        <f t="shared" ref="U11" si="53">$C11*T11</f>
        <v>0</v>
      </c>
      <c r="V11" s="18"/>
      <c r="W11" s="13">
        <f t="shared" ref="W11" si="54">$C11*V11</f>
        <v>0</v>
      </c>
      <c r="X11" s="18"/>
      <c r="Y11" s="13">
        <f t="shared" ref="Y11" si="55">$C11*X11</f>
        <v>0</v>
      </c>
      <c r="Z11" s="18"/>
      <c r="AA11" s="13">
        <f t="shared" ref="AA11" si="56">$C11*Z11</f>
        <v>0</v>
      </c>
      <c r="AB11" s="18"/>
      <c r="AC11" s="13">
        <f t="shared" si="11"/>
        <v>0</v>
      </c>
      <c r="AD11" s="18"/>
      <c r="AE11" s="13">
        <f t="shared" si="12"/>
        <v>0</v>
      </c>
      <c r="AF11" s="18"/>
      <c r="AG11" s="13">
        <f t="shared" si="13"/>
        <v>0</v>
      </c>
      <c r="AH11" s="18"/>
      <c r="AI11" s="13">
        <f t="shared" si="14"/>
        <v>0</v>
      </c>
      <c r="AJ11" s="18"/>
      <c r="AK11" s="13">
        <f t="shared" si="15"/>
        <v>0</v>
      </c>
      <c r="AL11" s="18"/>
      <c r="AM11" s="13">
        <f t="shared" si="16"/>
        <v>0</v>
      </c>
    </row>
    <row r="12" spans="1:39" x14ac:dyDescent="0.25">
      <c r="A12" s="15" t="s">
        <v>393</v>
      </c>
      <c r="B12" s="16" t="str">
        <f>VLOOKUP(A12, Orçamento!A$7:Q$1650, 2, FALSE())</f>
        <v>Quadra Poliesportiva 1</v>
      </c>
      <c r="C12" s="53">
        <f>VLOOKUP(A12, Orçamento!A$7:Q$1650, 13, FALSE())</f>
        <v>250908.09</v>
      </c>
      <c r="D12" s="18"/>
      <c r="E12" s="13">
        <f t="shared" si="0"/>
        <v>0</v>
      </c>
      <c r="F12" s="18"/>
      <c r="G12" s="13">
        <f t="shared" si="0"/>
        <v>0</v>
      </c>
      <c r="H12" s="18"/>
      <c r="I12" s="13">
        <f t="shared" ref="I12" si="57">$C12*H12</f>
        <v>0</v>
      </c>
      <c r="J12" s="18"/>
      <c r="K12" s="13">
        <f t="shared" ref="K12" si="58">$C12*J12</f>
        <v>0</v>
      </c>
      <c r="L12" s="18"/>
      <c r="M12" s="13">
        <f t="shared" ref="M12" si="59">$C12*L12</f>
        <v>0</v>
      </c>
      <c r="N12" s="18"/>
      <c r="O12" s="13">
        <f t="shared" ref="O12" si="60">$C12*N12</f>
        <v>0</v>
      </c>
      <c r="P12" s="18"/>
      <c r="Q12" s="13">
        <f t="shared" ref="Q12" si="61">$C12*P12</f>
        <v>0</v>
      </c>
      <c r="R12" s="18"/>
      <c r="S12" s="13">
        <f t="shared" ref="S12" si="62">$C12*R12</f>
        <v>0</v>
      </c>
      <c r="T12" s="18">
        <v>1</v>
      </c>
      <c r="U12" s="13">
        <f t="shared" ref="U12" si="63">$C12*T12</f>
        <v>250908.09</v>
      </c>
      <c r="V12" s="18"/>
      <c r="W12" s="13">
        <f t="shared" ref="W12" si="64">$C12*V12</f>
        <v>0</v>
      </c>
      <c r="X12" s="18"/>
      <c r="Y12" s="13">
        <f t="shared" ref="Y12" si="65">$C12*X12</f>
        <v>0</v>
      </c>
      <c r="Z12" s="18"/>
      <c r="AA12" s="13">
        <f t="shared" ref="AA12" si="66">$C12*Z12</f>
        <v>0</v>
      </c>
      <c r="AB12" s="18"/>
      <c r="AC12" s="13">
        <f t="shared" si="11"/>
        <v>0</v>
      </c>
      <c r="AD12" s="18"/>
      <c r="AE12" s="13">
        <f t="shared" si="12"/>
        <v>0</v>
      </c>
      <c r="AF12" s="18"/>
      <c r="AG12" s="13">
        <f t="shared" si="13"/>
        <v>0</v>
      </c>
      <c r="AH12" s="18"/>
      <c r="AI12" s="13">
        <f t="shared" si="14"/>
        <v>0</v>
      </c>
      <c r="AJ12" s="18"/>
      <c r="AK12" s="13">
        <f t="shared" si="15"/>
        <v>0</v>
      </c>
      <c r="AL12" s="18"/>
      <c r="AM12" s="13">
        <f t="shared" si="16"/>
        <v>0</v>
      </c>
    </row>
    <row r="13" spans="1:39" x14ac:dyDescent="0.25">
      <c r="A13" s="15" t="s">
        <v>394</v>
      </c>
      <c r="B13" s="16" t="str">
        <f>VLOOKUP(A13, Orçamento!A$7:Q$1650, 2, FALSE())</f>
        <v>Quadra Poliesportiva 2</v>
      </c>
      <c r="C13" s="53">
        <f>VLOOKUP(A13, Orçamento!A$7:Q$1650, 13, FALSE())</f>
        <v>250908.09</v>
      </c>
      <c r="D13" s="18"/>
      <c r="E13" s="13">
        <f t="shared" si="0"/>
        <v>0</v>
      </c>
      <c r="F13" s="18"/>
      <c r="G13" s="13">
        <f t="shared" si="0"/>
        <v>0</v>
      </c>
      <c r="H13" s="18"/>
      <c r="I13" s="13">
        <f t="shared" ref="I13" si="67">$C13*H13</f>
        <v>0</v>
      </c>
      <c r="J13" s="18"/>
      <c r="K13" s="13">
        <f t="shared" ref="K13" si="68">$C13*J13</f>
        <v>0</v>
      </c>
      <c r="L13" s="18"/>
      <c r="M13" s="13">
        <f t="shared" ref="M13" si="69">$C13*L13</f>
        <v>0</v>
      </c>
      <c r="N13" s="18"/>
      <c r="O13" s="13">
        <f t="shared" ref="O13" si="70">$C13*N13</f>
        <v>0</v>
      </c>
      <c r="P13" s="18"/>
      <c r="Q13" s="13">
        <f t="shared" ref="Q13" si="71">$C13*P13</f>
        <v>0</v>
      </c>
      <c r="R13" s="18"/>
      <c r="S13" s="13">
        <f t="shared" ref="S13" si="72">$C13*R13</f>
        <v>0</v>
      </c>
      <c r="T13" s="18"/>
      <c r="U13" s="13">
        <f t="shared" ref="U13" si="73">$C13*T13</f>
        <v>0</v>
      </c>
      <c r="V13" s="18">
        <v>1</v>
      </c>
      <c r="W13" s="13">
        <f t="shared" ref="W13" si="74">$C13*V13</f>
        <v>250908.09</v>
      </c>
      <c r="X13" s="18"/>
      <c r="Y13" s="13">
        <f t="shared" ref="Y13" si="75">$C13*X13</f>
        <v>0</v>
      </c>
      <c r="Z13" s="18"/>
      <c r="AA13" s="13">
        <f t="shared" ref="AA13" si="76">$C13*Z13</f>
        <v>0</v>
      </c>
      <c r="AB13" s="18"/>
      <c r="AC13" s="13">
        <f t="shared" si="11"/>
        <v>0</v>
      </c>
      <c r="AD13" s="18"/>
      <c r="AE13" s="13">
        <f t="shared" si="12"/>
        <v>0</v>
      </c>
      <c r="AF13" s="18"/>
      <c r="AG13" s="13">
        <f t="shared" si="13"/>
        <v>0</v>
      </c>
      <c r="AH13" s="18"/>
      <c r="AI13" s="13">
        <f t="shared" si="14"/>
        <v>0</v>
      </c>
      <c r="AJ13" s="18"/>
      <c r="AK13" s="13">
        <f t="shared" si="15"/>
        <v>0</v>
      </c>
      <c r="AL13" s="18"/>
      <c r="AM13" s="13">
        <f t="shared" si="16"/>
        <v>0</v>
      </c>
    </row>
    <row r="14" spans="1:39" ht="21" x14ac:dyDescent="0.25">
      <c r="A14" s="15" t="s">
        <v>395</v>
      </c>
      <c r="B14" s="16" t="str">
        <f>VLOOKUP(A14, Orçamento!A$7:Q$1650, 2, FALSE())</f>
        <v>Beach Tênis (Três Quadras de Areia)</v>
      </c>
      <c r="C14" s="53">
        <f>VLOOKUP(A14, Orçamento!A$7:Q$1650, 13, FALSE())</f>
        <v>319654.65000000002</v>
      </c>
      <c r="D14" s="18"/>
      <c r="E14" s="13">
        <f t="shared" si="0"/>
        <v>0</v>
      </c>
      <c r="F14" s="18"/>
      <c r="G14" s="13">
        <f t="shared" si="0"/>
        <v>0</v>
      </c>
      <c r="H14" s="18"/>
      <c r="I14" s="13">
        <f t="shared" ref="I14" si="77">$C14*H14</f>
        <v>0</v>
      </c>
      <c r="J14" s="18"/>
      <c r="K14" s="13">
        <f t="shared" ref="K14" si="78">$C14*J14</f>
        <v>0</v>
      </c>
      <c r="L14" s="18"/>
      <c r="M14" s="13">
        <f t="shared" ref="M14" si="79">$C14*L14</f>
        <v>0</v>
      </c>
      <c r="N14" s="18"/>
      <c r="O14" s="13">
        <f t="shared" ref="O14" si="80">$C14*N14</f>
        <v>0</v>
      </c>
      <c r="P14" s="18"/>
      <c r="Q14" s="13">
        <f t="shared" ref="Q14" si="81">$C14*P14</f>
        <v>0</v>
      </c>
      <c r="R14" s="18"/>
      <c r="S14" s="13">
        <f t="shared" ref="S14" si="82">$C14*R14</f>
        <v>0</v>
      </c>
      <c r="T14" s="18"/>
      <c r="U14" s="13">
        <f t="shared" ref="U14" si="83">$C14*T14</f>
        <v>0</v>
      </c>
      <c r="V14" s="18"/>
      <c r="W14" s="13">
        <f t="shared" ref="W14" si="84">$C14*V14</f>
        <v>0</v>
      </c>
      <c r="X14" s="18">
        <v>1</v>
      </c>
      <c r="Y14" s="13">
        <f t="shared" ref="Y14" si="85">$C14*X14</f>
        <v>319654.65000000002</v>
      </c>
      <c r="Z14" s="18"/>
      <c r="AA14" s="13">
        <f t="shared" ref="AA14" si="86">$C14*Z14</f>
        <v>0</v>
      </c>
      <c r="AB14" s="18"/>
      <c r="AC14" s="13">
        <f t="shared" si="11"/>
        <v>0</v>
      </c>
      <c r="AD14" s="18"/>
      <c r="AE14" s="13">
        <f t="shared" si="12"/>
        <v>0</v>
      </c>
      <c r="AF14" s="18"/>
      <c r="AG14" s="13">
        <f t="shared" si="13"/>
        <v>0</v>
      </c>
      <c r="AH14" s="18"/>
      <c r="AI14" s="13">
        <f t="shared" si="14"/>
        <v>0</v>
      </c>
      <c r="AJ14" s="18"/>
      <c r="AK14" s="13">
        <f t="shared" si="15"/>
        <v>0</v>
      </c>
      <c r="AL14" s="18"/>
      <c r="AM14" s="13">
        <f t="shared" si="16"/>
        <v>0</v>
      </c>
    </row>
    <row r="15" spans="1:39" x14ac:dyDescent="0.25">
      <c r="A15" s="15" t="s">
        <v>396</v>
      </c>
      <c r="B15" s="16" t="str">
        <f>VLOOKUP(A15, Orçamento!A$7:Q$1650, 2, FALSE())</f>
        <v>Drenagem</v>
      </c>
      <c r="C15" s="53">
        <f>VLOOKUP(A15, Orçamento!A$7:Q$1650, 13, FALSE())</f>
        <v>230193.31</v>
      </c>
      <c r="D15" s="18"/>
      <c r="E15" s="13">
        <f t="shared" si="0"/>
        <v>0</v>
      </c>
      <c r="F15" s="18"/>
      <c r="G15" s="13">
        <f t="shared" si="0"/>
        <v>0</v>
      </c>
      <c r="H15" s="18"/>
      <c r="I15" s="13">
        <f t="shared" ref="I15" si="87">$C15*H15</f>
        <v>0</v>
      </c>
      <c r="J15" s="18"/>
      <c r="K15" s="13">
        <f t="shared" ref="K15" si="88">$C15*J15</f>
        <v>0</v>
      </c>
      <c r="L15" s="18"/>
      <c r="M15" s="13">
        <f t="shared" ref="M15" si="89">$C15*L15</f>
        <v>0</v>
      </c>
      <c r="N15" s="18"/>
      <c r="O15" s="13">
        <f t="shared" ref="O15" si="90">$C15*N15</f>
        <v>0</v>
      </c>
      <c r="P15" s="18"/>
      <c r="Q15" s="13">
        <f t="shared" ref="Q15" si="91">$C15*P15</f>
        <v>0</v>
      </c>
      <c r="R15" s="18"/>
      <c r="S15" s="13">
        <f t="shared" ref="S15" si="92">$C15*R15</f>
        <v>0</v>
      </c>
      <c r="T15" s="18"/>
      <c r="U15" s="13">
        <f t="shared" ref="U15" si="93">$C15*T15</f>
        <v>0</v>
      </c>
      <c r="V15" s="18"/>
      <c r="W15" s="13">
        <f t="shared" ref="W15" si="94">$C15*V15</f>
        <v>0</v>
      </c>
      <c r="X15" s="18"/>
      <c r="Y15" s="13">
        <f t="shared" ref="Y15" si="95">$C15*X15</f>
        <v>0</v>
      </c>
      <c r="Z15" s="18">
        <v>1</v>
      </c>
      <c r="AA15" s="13">
        <f t="shared" ref="AA15" si="96">$C15*Z15</f>
        <v>230193.31</v>
      </c>
      <c r="AB15" s="18"/>
      <c r="AC15" s="13">
        <f t="shared" si="11"/>
        <v>0</v>
      </c>
      <c r="AD15" s="18"/>
      <c r="AE15" s="13">
        <f t="shared" si="12"/>
        <v>0</v>
      </c>
      <c r="AF15" s="18"/>
      <c r="AG15" s="13">
        <f t="shared" si="13"/>
        <v>0</v>
      </c>
      <c r="AH15" s="18"/>
      <c r="AI15" s="13">
        <f t="shared" si="14"/>
        <v>0</v>
      </c>
      <c r="AJ15" s="18"/>
      <c r="AK15" s="13">
        <f t="shared" si="15"/>
        <v>0</v>
      </c>
      <c r="AL15" s="18"/>
      <c r="AM15" s="13">
        <f t="shared" si="16"/>
        <v>0</v>
      </c>
    </row>
    <row r="16" spans="1:39" ht="21" x14ac:dyDescent="0.25">
      <c r="A16" s="15" t="s">
        <v>397</v>
      </c>
      <c r="B16" s="16" t="str">
        <f>VLOOKUP(A16, Orçamento!A$7:Q$1650, 2, FALSE())</f>
        <v>Pavimentação e Retiradas Complementares</v>
      </c>
      <c r="C16" s="53">
        <f>VLOOKUP(A16, Orçamento!A$7:Q$1650, 13, FALSE())</f>
        <v>621695.81999999995</v>
      </c>
      <c r="D16" s="18"/>
      <c r="E16" s="13">
        <f t="shared" si="0"/>
        <v>0</v>
      </c>
      <c r="F16" s="18"/>
      <c r="G16" s="13">
        <f t="shared" si="0"/>
        <v>0</v>
      </c>
      <c r="H16" s="18"/>
      <c r="I16" s="13">
        <f t="shared" ref="I16" si="97">$C16*H16</f>
        <v>0</v>
      </c>
      <c r="J16" s="18"/>
      <c r="K16" s="13">
        <f t="shared" ref="K16" si="98">$C16*J16</f>
        <v>0</v>
      </c>
      <c r="L16" s="18"/>
      <c r="M16" s="13">
        <f t="shared" ref="M16" si="99">$C16*L16</f>
        <v>0</v>
      </c>
      <c r="N16" s="18"/>
      <c r="O16" s="13">
        <f t="shared" ref="O16" si="100">$C16*N16</f>
        <v>0</v>
      </c>
      <c r="P16" s="18"/>
      <c r="Q16" s="13">
        <f t="shared" ref="Q16" si="101">$C16*P16</f>
        <v>0</v>
      </c>
      <c r="R16" s="18"/>
      <c r="S16" s="13">
        <f t="shared" ref="S16" si="102">$C16*R16</f>
        <v>0</v>
      </c>
      <c r="T16" s="18"/>
      <c r="U16" s="13">
        <f t="shared" ref="U16" si="103">$C16*T16</f>
        <v>0</v>
      </c>
      <c r="V16" s="18"/>
      <c r="W16" s="13">
        <f t="shared" ref="W16" si="104">$C16*V16</f>
        <v>0</v>
      </c>
      <c r="X16" s="18"/>
      <c r="Y16" s="13">
        <f t="shared" ref="Y16" si="105">$C16*X16</f>
        <v>0</v>
      </c>
      <c r="Z16" s="18"/>
      <c r="AA16" s="13">
        <f t="shared" ref="AA16" si="106">$C16*Z16</f>
        <v>0</v>
      </c>
      <c r="AB16" s="18">
        <v>1</v>
      </c>
      <c r="AC16" s="13">
        <f t="shared" si="11"/>
        <v>621695.81999999995</v>
      </c>
      <c r="AD16" s="18"/>
      <c r="AE16" s="13">
        <f t="shared" si="12"/>
        <v>0</v>
      </c>
      <c r="AF16" s="18"/>
      <c r="AG16" s="13">
        <f t="shared" si="13"/>
        <v>0</v>
      </c>
      <c r="AH16" s="18"/>
      <c r="AI16" s="13">
        <f t="shared" si="14"/>
        <v>0</v>
      </c>
      <c r="AJ16" s="18"/>
      <c r="AK16" s="13">
        <f t="shared" si="15"/>
        <v>0</v>
      </c>
      <c r="AL16" s="18"/>
      <c r="AM16" s="13">
        <f t="shared" si="16"/>
        <v>0</v>
      </c>
    </row>
    <row r="17" spans="1:39" ht="21" x14ac:dyDescent="0.25">
      <c r="A17" s="15" t="s">
        <v>403</v>
      </c>
      <c r="B17" s="16" t="str">
        <f>VLOOKUP(A17, Orçamento!A$7:Q$1650, 2, FALSE())</f>
        <v>Ampliação do Vestiário (Feminino + Acessível)</v>
      </c>
      <c r="C17" s="53">
        <f>VLOOKUP(A17, Orçamento!A$7:Q$1650, 13, FALSE())</f>
        <v>220603.49000000005</v>
      </c>
      <c r="D17" s="18"/>
      <c r="E17" s="13">
        <f t="shared" si="0"/>
        <v>0</v>
      </c>
      <c r="F17" s="18"/>
      <c r="G17" s="13">
        <f t="shared" si="0"/>
        <v>0</v>
      </c>
      <c r="H17" s="18"/>
      <c r="I17" s="13">
        <f t="shared" ref="I17" si="107">$C17*H17</f>
        <v>0</v>
      </c>
      <c r="J17" s="18"/>
      <c r="K17" s="13">
        <f t="shared" ref="K17" si="108">$C17*J17</f>
        <v>0</v>
      </c>
      <c r="L17" s="18"/>
      <c r="M17" s="13">
        <f t="shared" ref="M17" si="109">$C17*L17</f>
        <v>0</v>
      </c>
      <c r="N17" s="18"/>
      <c r="O17" s="13">
        <f t="shared" ref="O17" si="110">$C17*N17</f>
        <v>0</v>
      </c>
      <c r="P17" s="18"/>
      <c r="Q17" s="13">
        <f t="shared" ref="Q17" si="111">$C17*P17</f>
        <v>0</v>
      </c>
      <c r="R17" s="18"/>
      <c r="S17" s="13">
        <f t="shared" ref="S17" si="112">$C17*R17</f>
        <v>0</v>
      </c>
      <c r="T17" s="18"/>
      <c r="U17" s="13">
        <f t="shared" ref="U17" si="113">$C17*T17</f>
        <v>0</v>
      </c>
      <c r="V17" s="18"/>
      <c r="W17" s="13">
        <f t="shared" ref="W17" si="114">$C17*V17</f>
        <v>0</v>
      </c>
      <c r="X17" s="18"/>
      <c r="Y17" s="13">
        <f t="shared" ref="Y17" si="115">$C17*X17</f>
        <v>0</v>
      </c>
      <c r="Z17" s="18"/>
      <c r="AA17" s="13">
        <f t="shared" ref="AA17" si="116">$C17*Z17</f>
        <v>0</v>
      </c>
      <c r="AB17" s="18"/>
      <c r="AC17" s="13">
        <f t="shared" si="11"/>
        <v>0</v>
      </c>
      <c r="AD17" s="18">
        <v>0.3</v>
      </c>
      <c r="AE17" s="13">
        <f t="shared" si="12"/>
        <v>66181.047000000006</v>
      </c>
      <c r="AF17" s="18">
        <v>0.35</v>
      </c>
      <c r="AG17" s="13">
        <f t="shared" si="13"/>
        <v>77211.221500000014</v>
      </c>
      <c r="AH17" s="18">
        <v>0.35</v>
      </c>
      <c r="AI17" s="13">
        <f t="shared" si="14"/>
        <v>77211.221500000014</v>
      </c>
      <c r="AJ17" s="18"/>
      <c r="AK17" s="13">
        <f t="shared" si="15"/>
        <v>0</v>
      </c>
      <c r="AL17" s="18"/>
      <c r="AM17" s="13">
        <f t="shared" si="16"/>
        <v>0</v>
      </c>
    </row>
    <row r="18" spans="1:39" ht="42" x14ac:dyDescent="0.25">
      <c r="A18" s="15" t="s">
        <v>404</v>
      </c>
      <c r="B18" s="16" t="str">
        <f>VLOOKUP(A18, Orçamento!A$7:Q$1650, 2, FALSE())</f>
        <v>Instalação Elétrica - Folha ELE-2 do Projeto de Elétrica - Rede Elétrica Aérea dos Postes de Concreto</v>
      </c>
      <c r="C18" s="53">
        <f>VLOOKUP(A18, Orçamento!A$7:Q$1650, 13, FALSE())</f>
        <v>13166.19</v>
      </c>
      <c r="D18" s="18"/>
      <c r="E18" s="13">
        <f t="shared" si="0"/>
        <v>0</v>
      </c>
      <c r="F18" s="18"/>
      <c r="G18" s="13">
        <f t="shared" si="0"/>
        <v>0</v>
      </c>
      <c r="H18" s="18"/>
      <c r="I18" s="13">
        <f t="shared" ref="I18" si="117">$C18*H18</f>
        <v>0</v>
      </c>
      <c r="J18" s="18"/>
      <c r="K18" s="13">
        <f t="shared" ref="K18" si="118">$C18*J18</f>
        <v>0</v>
      </c>
      <c r="L18" s="18"/>
      <c r="M18" s="13">
        <f t="shared" ref="M18" si="119">$C18*L18</f>
        <v>0</v>
      </c>
      <c r="N18" s="18"/>
      <c r="O18" s="13">
        <f t="shared" ref="O18" si="120">$C18*N18</f>
        <v>0</v>
      </c>
      <c r="P18" s="18"/>
      <c r="Q18" s="13">
        <f t="shared" ref="Q18" si="121">$C18*P18</f>
        <v>0</v>
      </c>
      <c r="R18" s="18"/>
      <c r="S18" s="13">
        <f t="shared" ref="S18" si="122">$C18*R18</f>
        <v>0</v>
      </c>
      <c r="T18" s="18"/>
      <c r="U18" s="13">
        <f t="shared" ref="U18" si="123">$C18*T18</f>
        <v>0</v>
      </c>
      <c r="V18" s="18"/>
      <c r="W18" s="13">
        <f t="shared" ref="W18" si="124">$C18*V18</f>
        <v>0</v>
      </c>
      <c r="X18" s="18"/>
      <c r="Y18" s="13">
        <f t="shared" ref="Y18" si="125">$C18*X18</f>
        <v>0</v>
      </c>
      <c r="Z18" s="18"/>
      <c r="AA18" s="13">
        <f t="shared" ref="AA18" si="126">$C18*Z18</f>
        <v>0</v>
      </c>
      <c r="AB18" s="18"/>
      <c r="AC18" s="13">
        <f t="shared" si="11"/>
        <v>0</v>
      </c>
      <c r="AD18" s="18"/>
      <c r="AE18" s="13">
        <f t="shared" si="12"/>
        <v>0</v>
      </c>
      <c r="AF18" s="18"/>
      <c r="AG18" s="13">
        <f t="shared" si="13"/>
        <v>0</v>
      </c>
      <c r="AH18" s="18">
        <v>1</v>
      </c>
      <c r="AI18" s="13">
        <f t="shared" si="14"/>
        <v>13166.19</v>
      </c>
      <c r="AJ18" s="18"/>
      <c r="AK18" s="13">
        <f t="shared" si="15"/>
        <v>0</v>
      </c>
      <c r="AL18" s="18"/>
      <c r="AM18" s="13">
        <f t="shared" si="16"/>
        <v>0</v>
      </c>
    </row>
    <row r="19" spans="1:39" ht="31.5" x14ac:dyDescent="0.25">
      <c r="A19" s="15" t="s">
        <v>405</v>
      </c>
      <c r="B19" s="16" t="str">
        <f>VLOOKUP(A19, Orçamento!A$7:Q$1650, 2, FALSE())</f>
        <v>Instalação Elétrica - Folha ELE-2 do Projeto de Elétrica - Materiais de Iluminação</v>
      </c>
      <c r="C19" s="53">
        <f>VLOOKUP(A19, Orçamento!A$7:Q$1650, 13, FALSE())</f>
        <v>118023.95999999999</v>
      </c>
      <c r="D19" s="18"/>
      <c r="E19" s="13">
        <f t="shared" si="0"/>
        <v>0</v>
      </c>
      <c r="F19" s="18"/>
      <c r="G19" s="13">
        <f t="shared" si="0"/>
        <v>0</v>
      </c>
      <c r="H19" s="18"/>
      <c r="I19" s="13">
        <f t="shared" ref="I19" si="127">$C19*H19</f>
        <v>0</v>
      </c>
      <c r="J19" s="18"/>
      <c r="K19" s="13">
        <f t="shared" ref="K19" si="128">$C19*J19</f>
        <v>0</v>
      </c>
      <c r="L19" s="18"/>
      <c r="M19" s="13">
        <f t="shared" ref="M19" si="129">$C19*L19</f>
        <v>0</v>
      </c>
      <c r="N19" s="18"/>
      <c r="O19" s="13">
        <f t="shared" ref="O19" si="130">$C19*N19</f>
        <v>0</v>
      </c>
      <c r="P19" s="18"/>
      <c r="Q19" s="13">
        <f t="shared" ref="Q19" si="131">$C19*P19</f>
        <v>0</v>
      </c>
      <c r="R19" s="18"/>
      <c r="S19" s="13">
        <f t="shared" ref="S19" si="132">$C19*R19</f>
        <v>0</v>
      </c>
      <c r="T19" s="18"/>
      <c r="U19" s="13">
        <f t="shared" ref="U19" si="133">$C19*T19</f>
        <v>0</v>
      </c>
      <c r="V19" s="18"/>
      <c r="W19" s="13">
        <f t="shared" ref="W19" si="134">$C19*V19</f>
        <v>0</v>
      </c>
      <c r="X19" s="18"/>
      <c r="Y19" s="13">
        <f t="shared" ref="Y19" si="135">$C19*X19</f>
        <v>0</v>
      </c>
      <c r="Z19" s="18"/>
      <c r="AA19" s="13">
        <f t="shared" ref="AA19" si="136">$C19*Z19</f>
        <v>0</v>
      </c>
      <c r="AB19" s="18"/>
      <c r="AC19" s="13">
        <f t="shared" si="11"/>
        <v>0</v>
      </c>
      <c r="AD19" s="18"/>
      <c r="AE19" s="13">
        <f t="shared" si="12"/>
        <v>0</v>
      </c>
      <c r="AF19" s="18"/>
      <c r="AG19" s="13">
        <f t="shared" si="13"/>
        <v>0</v>
      </c>
      <c r="AH19" s="18"/>
      <c r="AI19" s="13">
        <f t="shared" si="14"/>
        <v>0</v>
      </c>
      <c r="AJ19" s="18">
        <v>1</v>
      </c>
      <c r="AK19" s="13">
        <f t="shared" si="15"/>
        <v>118023.95999999999</v>
      </c>
      <c r="AL19" s="18"/>
      <c r="AM19" s="13">
        <f t="shared" si="16"/>
        <v>0</v>
      </c>
    </row>
    <row r="20" spans="1:39" ht="52.5" x14ac:dyDescent="0.25">
      <c r="A20" s="15" t="s">
        <v>406</v>
      </c>
      <c r="B20" s="16" t="str">
        <f>VLOOKUP(A20, Orçamento!A$7:Q$1650, 2, FALSE())</f>
        <v>Instalação Elétrica – Folha ELE-2 do Projeto de Elétrica - Caixas de Passagem, Eletrodutos e Condutores – Circuitos de Iluminação</v>
      </c>
      <c r="C20" s="53">
        <f>VLOOKUP(A20, Orçamento!A$7:Q$1650, 13, FALSE())</f>
        <v>83070.350000000006</v>
      </c>
      <c r="D20" s="18"/>
      <c r="E20" s="13">
        <f t="shared" ref="E20" si="137">$C20*D20</f>
        <v>0</v>
      </c>
      <c r="F20" s="18"/>
      <c r="G20" s="13">
        <f t="shared" ref="G20" si="138">$C20*F20</f>
        <v>0</v>
      </c>
      <c r="H20" s="18"/>
      <c r="I20" s="13">
        <f t="shared" ref="I20" si="139">$C20*H20</f>
        <v>0</v>
      </c>
      <c r="J20" s="18"/>
      <c r="K20" s="13">
        <f t="shared" ref="K20" si="140">$C20*J20</f>
        <v>0</v>
      </c>
      <c r="L20" s="18"/>
      <c r="M20" s="13">
        <f t="shared" ref="M20" si="141">$C20*L20</f>
        <v>0</v>
      </c>
      <c r="N20" s="18"/>
      <c r="O20" s="13">
        <f t="shared" ref="O20" si="142">$C20*N20</f>
        <v>0</v>
      </c>
      <c r="P20" s="18"/>
      <c r="Q20" s="13">
        <f t="shared" ref="Q20" si="143">$C20*P20</f>
        <v>0</v>
      </c>
      <c r="R20" s="18"/>
      <c r="S20" s="13">
        <f t="shared" ref="S20" si="144">$C20*R20</f>
        <v>0</v>
      </c>
      <c r="T20" s="18"/>
      <c r="U20" s="13">
        <f t="shared" ref="U20" si="145">$C20*T20</f>
        <v>0</v>
      </c>
      <c r="V20" s="18"/>
      <c r="W20" s="13">
        <f t="shared" ref="W20" si="146">$C20*V20</f>
        <v>0</v>
      </c>
      <c r="X20" s="18"/>
      <c r="Y20" s="13">
        <f t="shared" ref="Y20" si="147">$C20*X20</f>
        <v>0</v>
      </c>
      <c r="Z20" s="18">
        <v>0.3</v>
      </c>
      <c r="AA20" s="13">
        <f t="shared" ref="AA20" si="148">$C20*Z20</f>
        <v>24921.105</v>
      </c>
      <c r="AB20" s="18"/>
      <c r="AC20" s="13">
        <f t="shared" ref="AC20" si="149">$C20*AB20</f>
        <v>0</v>
      </c>
      <c r="AD20" s="18"/>
      <c r="AE20" s="13">
        <f t="shared" si="12"/>
        <v>0</v>
      </c>
      <c r="AF20" s="18"/>
      <c r="AG20" s="13">
        <f t="shared" si="13"/>
        <v>0</v>
      </c>
      <c r="AH20" s="18"/>
      <c r="AI20" s="13">
        <f t="shared" si="14"/>
        <v>0</v>
      </c>
      <c r="AJ20" s="18">
        <v>0.7</v>
      </c>
      <c r="AK20" s="13">
        <f t="shared" si="15"/>
        <v>58149.245000000003</v>
      </c>
      <c r="AL20" s="18"/>
      <c r="AM20" s="13">
        <f t="shared" si="16"/>
        <v>0</v>
      </c>
    </row>
    <row r="21" spans="1:39" ht="31.5" x14ac:dyDescent="0.25">
      <c r="A21" s="15" t="s">
        <v>1019</v>
      </c>
      <c r="B21" s="16" t="str">
        <f>VLOOKUP(A21, Orçamento!A$7:Q$1650, 2, FALSE())</f>
        <v>Instalação Elétrica - Folha ELE-2 do Projeto de Elétrica – Entrada de Energia Elétrica e Aterramento</v>
      </c>
      <c r="C21" s="53">
        <f>VLOOKUP(A21, Orçamento!A$7:Q$1650, 13, FALSE())</f>
        <v>7515.3099999999977</v>
      </c>
      <c r="D21" s="18">
        <v>1</v>
      </c>
      <c r="E21" s="13">
        <f t="shared" ref="E21:E26" si="150">$C21*D21</f>
        <v>7515.3099999999977</v>
      </c>
      <c r="F21" s="18"/>
      <c r="G21" s="13">
        <f t="shared" ref="G21:G26" si="151">$C21*F21</f>
        <v>0</v>
      </c>
      <c r="H21" s="18"/>
      <c r="I21" s="13">
        <f t="shared" ref="I21:I26" si="152">$C21*H21</f>
        <v>0</v>
      </c>
      <c r="J21" s="18"/>
      <c r="K21" s="13">
        <f t="shared" ref="K21:K26" si="153">$C21*J21</f>
        <v>0</v>
      </c>
      <c r="L21" s="18"/>
      <c r="M21" s="13">
        <f t="shared" ref="M21:M26" si="154">$C21*L21</f>
        <v>0</v>
      </c>
      <c r="N21" s="18"/>
      <c r="O21" s="13">
        <f t="shared" ref="O21:O26" si="155">$C21*N21</f>
        <v>0</v>
      </c>
      <c r="P21" s="18"/>
      <c r="Q21" s="13">
        <f t="shared" ref="Q21:Q26" si="156">$C21*P21</f>
        <v>0</v>
      </c>
      <c r="R21" s="18"/>
      <c r="S21" s="13">
        <f t="shared" ref="S21:S26" si="157">$C21*R21</f>
        <v>0</v>
      </c>
      <c r="T21" s="18"/>
      <c r="U21" s="13">
        <f t="shared" ref="U21:U26" si="158">$C21*T21</f>
        <v>0</v>
      </c>
      <c r="V21" s="18"/>
      <c r="W21" s="13">
        <f t="shared" ref="W21:W26" si="159">$C21*V21</f>
        <v>0</v>
      </c>
      <c r="X21" s="18"/>
      <c r="Y21" s="13">
        <f t="shared" ref="Y21:Y26" si="160">$C21*X21</f>
        <v>0</v>
      </c>
      <c r="Z21" s="18"/>
      <c r="AA21" s="13">
        <f t="shared" ref="AA21:AA26" si="161">$C21*Z21</f>
        <v>0</v>
      </c>
      <c r="AB21" s="18"/>
      <c r="AC21" s="13">
        <f t="shared" ref="AC21:AC26" si="162">$C21*AB21</f>
        <v>0</v>
      </c>
      <c r="AD21" s="18"/>
      <c r="AE21" s="13">
        <f t="shared" ref="AE21:AE26" si="163">$C21*AD21</f>
        <v>0</v>
      </c>
      <c r="AF21" s="18"/>
      <c r="AG21" s="13">
        <f t="shared" ref="AG21:AG26" si="164">$C21*AF21</f>
        <v>0</v>
      </c>
      <c r="AH21" s="18"/>
      <c r="AI21" s="13">
        <f t="shared" ref="AI21:AI26" si="165">$C21*AH21</f>
        <v>0</v>
      </c>
      <c r="AJ21" s="18"/>
      <c r="AK21" s="13">
        <f t="shared" ref="AK21:AK26" si="166">$C21*AJ21</f>
        <v>0</v>
      </c>
      <c r="AL21" s="18"/>
      <c r="AM21" s="13">
        <f t="shared" ref="AM21:AM26" si="167">$C21*AL21</f>
        <v>0</v>
      </c>
    </row>
    <row r="22" spans="1:39" ht="31.5" x14ac:dyDescent="0.25">
      <c r="A22" s="15" t="s">
        <v>1100</v>
      </c>
      <c r="B22" s="16" t="str">
        <f>VLOOKUP(A22, Orçamento!A$7:Q$1650, 2, FALSE())</f>
        <v>Instalação Elétrica - Folha ELE-2 do Projeto de Elétrica - Quadro de Distribuição</v>
      </c>
      <c r="C22" s="53">
        <f>VLOOKUP(A22, Orçamento!A$7:Q$1650, 13, FALSE())</f>
        <v>4222.1299999999992</v>
      </c>
      <c r="D22" s="18"/>
      <c r="E22" s="13">
        <f t="shared" si="150"/>
        <v>0</v>
      </c>
      <c r="F22" s="18"/>
      <c r="G22" s="13">
        <f t="shared" si="151"/>
        <v>0</v>
      </c>
      <c r="H22" s="18"/>
      <c r="I22" s="13">
        <f t="shared" si="152"/>
        <v>0</v>
      </c>
      <c r="J22" s="18"/>
      <c r="K22" s="13">
        <f t="shared" si="153"/>
        <v>0</v>
      </c>
      <c r="L22" s="18"/>
      <c r="M22" s="13">
        <f t="shared" si="154"/>
        <v>0</v>
      </c>
      <c r="N22" s="18"/>
      <c r="O22" s="13">
        <f t="shared" si="155"/>
        <v>0</v>
      </c>
      <c r="P22" s="18"/>
      <c r="Q22" s="13">
        <f t="shared" si="156"/>
        <v>0</v>
      </c>
      <c r="R22" s="18"/>
      <c r="S22" s="13">
        <f t="shared" si="157"/>
        <v>0</v>
      </c>
      <c r="T22" s="18"/>
      <c r="U22" s="13">
        <f t="shared" si="158"/>
        <v>0</v>
      </c>
      <c r="V22" s="18"/>
      <c r="W22" s="13">
        <f t="shared" si="159"/>
        <v>0</v>
      </c>
      <c r="X22" s="18"/>
      <c r="Y22" s="13">
        <f t="shared" si="160"/>
        <v>0</v>
      </c>
      <c r="Z22" s="18"/>
      <c r="AA22" s="13">
        <f t="shared" si="161"/>
        <v>0</v>
      </c>
      <c r="AB22" s="18"/>
      <c r="AC22" s="13">
        <f t="shared" si="162"/>
        <v>0</v>
      </c>
      <c r="AD22" s="18"/>
      <c r="AE22" s="13">
        <f t="shared" si="163"/>
        <v>0</v>
      </c>
      <c r="AF22" s="18"/>
      <c r="AG22" s="13">
        <f t="shared" si="164"/>
        <v>0</v>
      </c>
      <c r="AH22" s="18">
        <v>0.5</v>
      </c>
      <c r="AI22" s="13">
        <f t="shared" si="165"/>
        <v>2111.0649999999996</v>
      </c>
      <c r="AJ22" s="18">
        <v>0.5</v>
      </c>
      <c r="AK22" s="13">
        <f t="shared" si="166"/>
        <v>2111.0649999999996</v>
      </c>
      <c r="AL22" s="18"/>
      <c r="AM22" s="13">
        <f t="shared" si="167"/>
        <v>0</v>
      </c>
    </row>
    <row r="23" spans="1:39" ht="42" x14ac:dyDescent="0.25">
      <c r="A23" s="15" t="s">
        <v>1127</v>
      </c>
      <c r="B23" s="16" t="str">
        <f>VLOOKUP(A23, Orçamento!A$7:Q$1650, 2, FALSE())</f>
        <v>Instalação Elétrica - Folha ELE-3 do Projeto de Elétrica – Interligação da Cabine aos Banheiros</v>
      </c>
      <c r="C23" s="53">
        <f>VLOOKUP(A23, Orçamento!A$7:Q$1650, 13, FALSE())</f>
        <v>35095.440000000017</v>
      </c>
      <c r="D23" s="18"/>
      <c r="E23" s="13">
        <f t="shared" si="150"/>
        <v>0</v>
      </c>
      <c r="F23" s="18"/>
      <c r="G23" s="13">
        <f t="shared" si="151"/>
        <v>0</v>
      </c>
      <c r="H23" s="18"/>
      <c r="I23" s="13">
        <f t="shared" si="152"/>
        <v>0</v>
      </c>
      <c r="J23" s="18"/>
      <c r="K23" s="13">
        <f t="shared" si="153"/>
        <v>0</v>
      </c>
      <c r="L23" s="18"/>
      <c r="M23" s="13">
        <f t="shared" si="154"/>
        <v>0</v>
      </c>
      <c r="N23" s="18"/>
      <c r="O23" s="13">
        <f t="shared" si="155"/>
        <v>0</v>
      </c>
      <c r="P23" s="18"/>
      <c r="Q23" s="13">
        <f t="shared" si="156"/>
        <v>0</v>
      </c>
      <c r="R23" s="18"/>
      <c r="S23" s="13">
        <f t="shared" si="157"/>
        <v>0</v>
      </c>
      <c r="T23" s="18"/>
      <c r="U23" s="13">
        <f t="shared" si="158"/>
        <v>0</v>
      </c>
      <c r="V23" s="18"/>
      <c r="W23" s="13">
        <f t="shared" si="159"/>
        <v>0</v>
      </c>
      <c r="X23" s="18"/>
      <c r="Y23" s="13">
        <f t="shared" si="160"/>
        <v>0</v>
      </c>
      <c r="Z23" s="18"/>
      <c r="AA23" s="13">
        <f t="shared" si="161"/>
        <v>0</v>
      </c>
      <c r="AB23" s="18">
        <v>0.7</v>
      </c>
      <c r="AC23" s="13">
        <f t="shared" si="162"/>
        <v>24566.808000000012</v>
      </c>
      <c r="AD23" s="18">
        <v>0.3</v>
      </c>
      <c r="AE23" s="13">
        <f t="shared" si="163"/>
        <v>10528.632000000005</v>
      </c>
      <c r="AF23" s="18"/>
      <c r="AG23" s="13">
        <f t="shared" si="164"/>
        <v>0</v>
      </c>
      <c r="AH23" s="18"/>
      <c r="AI23" s="13">
        <f t="shared" si="165"/>
        <v>0</v>
      </c>
      <c r="AJ23" s="18"/>
      <c r="AK23" s="13">
        <f t="shared" si="166"/>
        <v>0</v>
      </c>
      <c r="AL23" s="18"/>
      <c r="AM23" s="13">
        <f t="shared" si="167"/>
        <v>0</v>
      </c>
    </row>
    <row r="24" spans="1:39" x14ac:dyDescent="0.25">
      <c r="A24" s="15" t="s">
        <v>1152</v>
      </c>
      <c r="B24" s="16" t="str">
        <f>VLOOKUP(A24, Orçamento!A$7:Q$1650, 2, FALSE())</f>
        <v>Passeio e Demais Remoções</v>
      </c>
      <c r="C24" s="53">
        <f>VLOOKUP(A24, Orçamento!A$7:Q$1650, 13, FALSE())</f>
        <v>339583.98000000004</v>
      </c>
      <c r="D24" s="18"/>
      <c r="E24" s="13">
        <f t="shared" si="150"/>
        <v>0</v>
      </c>
      <c r="F24" s="18"/>
      <c r="G24" s="13">
        <f t="shared" si="151"/>
        <v>0</v>
      </c>
      <c r="H24" s="18"/>
      <c r="I24" s="13">
        <f t="shared" si="152"/>
        <v>0</v>
      </c>
      <c r="J24" s="18"/>
      <c r="K24" s="13">
        <f t="shared" si="153"/>
        <v>0</v>
      </c>
      <c r="L24" s="18"/>
      <c r="M24" s="13">
        <f t="shared" si="154"/>
        <v>0</v>
      </c>
      <c r="N24" s="18"/>
      <c r="O24" s="13">
        <f t="shared" si="155"/>
        <v>0</v>
      </c>
      <c r="P24" s="18"/>
      <c r="Q24" s="13">
        <f t="shared" si="156"/>
        <v>0</v>
      </c>
      <c r="R24" s="18"/>
      <c r="S24" s="13">
        <f t="shared" si="157"/>
        <v>0</v>
      </c>
      <c r="T24" s="18"/>
      <c r="U24" s="13">
        <f t="shared" si="158"/>
        <v>0</v>
      </c>
      <c r="V24" s="18"/>
      <c r="W24" s="13">
        <f t="shared" si="159"/>
        <v>0</v>
      </c>
      <c r="X24" s="18"/>
      <c r="Y24" s="13">
        <f t="shared" si="160"/>
        <v>0</v>
      </c>
      <c r="Z24" s="18"/>
      <c r="AA24" s="13">
        <f t="shared" si="161"/>
        <v>0</v>
      </c>
      <c r="AB24" s="18"/>
      <c r="AC24" s="13">
        <f t="shared" si="162"/>
        <v>0</v>
      </c>
      <c r="AD24" s="18">
        <v>0.5</v>
      </c>
      <c r="AE24" s="13">
        <f t="shared" si="163"/>
        <v>169791.99000000002</v>
      </c>
      <c r="AF24" s="18">
        <v>0.5</v>
      </c>
      <c r="AG24" s="13">
        <f t="shared" si="164"/>
        <v>169791.99000000002</v>
      </c>
      <c r="AH24" s="18"/>
      <c r="AI24" s="13">
        <f t="shared" si="165"/>
        <v>0</v>
      </c>
      <c r="AJ24" s="18"/>
      <c r="AK24" s="13">
        <f t="shared" si="166"/>
        <v>0</v>
      </c>
      <c r="AL24" s="18"/>
      <c r="AM24" s="13">
        <f t="shared" si="167"/>
        <v>0</v>
      </c>
    </row>
    <row r="25" spans="1:39" ht="21" x14ac:dyDescent="0.25">
      <c r="A25" s="15" t="s">
        <v>1170</v>
      </c>
      <c r="B25" s="16" t="str">
        <f>VLOOKUP(A25, Orçamento!A$7:Q$1650, 2, FALSE())</f>
        <v>Urbanismo, Paisagismo e Complementos</v>
      </c>
      <c r="C25" s="53">
        <f>VLOOKUP(A25, Orçamento!A$7:Q$1650, 13, FALSE())</f>
        <v>206861.33000000002</v>
      </c>
      <c r="D25" s="18"/>
      <c r="E25" s="13">
        <f t="shared" si="150"/>
        <v>0</v>
      </c>
      <c r="F25" s="18"/>
      <c r="G25" s="13">
        <f t="shared" si="151"/>
        <v>0</v>
      </c>
      <c r="H25" s="18"/>
      <c r="I25" s="13">
        <f t="shared" si="152"/>
        <v>0</v>
      </c>
      <c r="J25" s="18"/>
      <c r="K25" s="13">
        <f t="shared" si="153"/>
        <v>0</v>
      </c>
      <c r="L25" s="18"/>
      <c r="M25" s="13">
        <f t="shared" si="154"/>
        <v>0</v>
      </c>
      <c r="N25" s="18"/>
      <c r="O25" s="13">
        <f t="shared" si="155"/>
        <v>0</v>
      </c>
      <c r="P25" s="18"/>
      <c r="Q25" s="13">
        <f t="shared" si="156"/>
        <v>0</v>
      </c>
      <c r="R25" s="18"/>
      <c r="S25" s="13">
        <f t="shared" si="157"/>
        <v>0</v>
      </c>
      <c r="T25" s="18"/>
      <c r="U25" s="13">
        <f t="shared" si="158"/>
        <v>0</v>
      </c>
      <c r="V25" s="18"/>
      <c r="W25" s="13">
        <f t="shared" si="159"/>
        <v>0</v>
      </c>
      <c r="X25" s="18"/>
      <c r="Y25" s="13">
        <f t="shared" si="160"/>
        <v>0</v>
      </c>
      <c r="Z25" s="18"/>
      <c r="AA25" s="13">
        <f t="shared" si="161"/>
        <v>0</v>
      </c>
      <c r="AB25" s="18"/>
      <c r="AC25" s="13">
        <f t="shared" si="162"/>
        <v>0</v>
      </c>
      <c r="AD25" s="18"/>
      <c r="AE25" s="13">
        <f t="shared" si="163"/>
        <v>0</v>
      </c>
      <c r="AF25" s="18"/>
      <c r="AG25" s="13">
        <f t="shared" si="164"/>
        <v>0</v>
      </c>
      <c r="AH25" s="18">
        <v>0.35</v>
      </c>
      <c r="AI25" s="13">
        <f t="shared" si="165"/>
        <v>72401.465500000006</v>
      </c>
      <c r="AJ25" s="18">
        <v>0.35</v>
      </c>
      <c r="AK25" s="13">
        <f t="shared" si="166"/>
        <v>72401.465500000006</v>
      </c>
      <c r="AL25" s="18">
        <v>0.3</v>
      </c>
      <c r="AM25" s="13">
        <f t="shared" si="167"/>
        <v>62058.399000000005</v>
      </c>
    </row>
    <row r="26" spans="1:39" x14ac:dyDescent="0.25">
      <c r="A26" s="15" t="s">
        <v>1191</v>
      </c>
      <c r="B26" s="16" t="str">
        <f>VLOOKUP(A26, Orçamento!A$7:Q$1650, 2, FALSE())</f>
        <v>Serviços Finais</v>
      </c>
      <c r="C26" s="53">
        <f>VLOOKUP(A26, Orçamento!A$7:Q$1650, 13, FALSE())</f>
        <v>4417.5</v>
      </c>
      <c r="D26" s="18">
        <f>5.56%-0.0008</f>
        <v>5.4799999999999995E-2</v>
      </c>
      <c r="E26" s="13">
        <f t="shared" si="150"/>
        <v>242.07899999999998</v>
      </c>
      <c r="F26" s="18">
        <v>5.5599999999999997E-2</v>
      </c>
      <c r="G26" s="13">
        <f t="shared" si="151"/>
        <v>245.61299999999997</v>
      </c>
      <c r="H26" s="18">
        <v>5.5599999999999997E-2</v>
      </c>
      <c r="I26" s="13">
        <f t="shared" si="152"/>
        <v>245.61299999999997</v>
      </c>
      <c r="J26" s="18">
        <v>5.5599999999999997E-2</v>
      </c>
      <c r="K26" s="13">
        <f t="shared" si="153"/>
        <v>245.61299999999997</v>
      </c>
      <c r="L26" s="18">
        <v>5.5599999999999997E-2</v>
      </c>
      <c r="M26" s="13">
        <f t="shared" si="154"/>
        <v>245.61299999999997</v>
      </c>
      <c r="N26" s="18">
        <v>5.5599999999999997E-2</v>
      </c>
      <c r="O26" s="13">
        <f t="shared" si="155"/>
        <v>245.61299999999997</v>
      </c>
      <c r="P26" s="18">
        <v>5.5599999999999997E-2</v>
      </c>
      <c r="Q26" s="13">
        <f t="shared" si="156"/>
        <v>245.61299999999997</v>
      </c>
      <c r="R26" s="18">
        <v>5.5599999999999997E-2</v>
      </c>
      <c r="S26" s="13">
        <f t="shared" si="157"/>
        <v>245.61299999999997</v>
      </c>
      <c r="T26" s="18">
        <v>5.5599999999999997E-2</v>
      </c>
      <c r="U26" s="13">
        <f t="shared" si="158"/>
        <v>245.61299999999997</v>
      </c>
      <c r="V26" s="18">
        <v>5.5599999999999997E-2</v>
      </c>
      <c r="W26" s="13">
        <f t="shared" si="159"/>
        <v>245.61299999999997</v>
      </c>
      <c r="X26" s="18">
        <v>5.5599999999999997E-2</v>
      </c>
      <c r="Y26" s="13">
        <f t="shared" si="160"/>
        <v>245.61299999999997</v>
      </c>
      <c r="Z26" s="18">
        <v>5.5599999999999997E-2</v>
      </c>
      <c r="AA26" s="13">
        <f t="shared" si="161"/>
        <v>245.61299999999997</v>
      </c>
      <c r="AB26" s="18">
        <v>5.5599999999999997E-2</v>
      </c>
      <c r="AC26" s="13">
        <f t="shared" si="162"/>
        <v>245.61299999999997</v>
      </c>
      <c r="AD26" s="18">
        <v>5.5599999999999997E-2</v>
      </c>
      <c r="AE26" s="13">
        <f t="shared" si="163"/>
        <v>245.61299999999997</v>
      </c>
      <c r="AF26" s="18">
        <v>5.5599999999999997E-2</v>
      </c>
      <c r="AG26" s="13">
        <f t="shared" si="164"/>
        <v>245.61299999999997</v>
      </c>
      <c r="AH26" s="18">
        <v>5.5599999999999997E-2</v>
      </c>
      <c r="AI26" s="13">
        <f t="shared" si="165"/>
        <v>245.61299999999997</v>
      </c>
      <c r="AJ26" s="18">
        <v>5.5599999999999997E-2</v>
      </c>
      <c r="AK26" s="13">
        <f t="shared" si="166"/>
        <v>245.61299999999997</v>
      </c>
      <c r="AL26" s="18">
        <v>5.5599999999999997E-2</v>
      </c>
      <c r="AM26" s="13">
        <f t="shared" si="167"/>
        <v>245.61299999999997</v>
      </c>
    </row>
    <row r="27" spans="1:39" x14ac:dyDescent="0.25">
      <c r="A27" s="68" t="s">
        <v>408</v>
      </c>
      <c r="B27" s="68"/>
      <c r="C27" s="68"/>
      <c r="D27" s="19">
        <f>E27/SUM($C$6:$C$26)</f>
        <v>2.8720502357287628E-2</v>
      </c>
      <c r="E27" s="17">
        <f>SUM(E6:E26)</f>
        <v>145617.41500000001</v>
      </c>
      <c r="F27" s="19">
        <f>G27/SUM($C$6:$C$26)</f>
        <v>3.3965340633522224E-2</v>
      </c>
      <c r="G27" s="17">
        <f>SUM(G6:G26)</f>
        <v>172209.56100000005</v>
      </c>
      <c r="H27" s="19">
        <f>I27/SUM($C$6:$C$26)</f>
        <v>6.5688590498220151E-2</v>
      </c>
      <c r="I27" s="17">
        <f>SUM(I6:I26)</f>
        <v>333051.37300000002</v>
      </c>
      <c r="J27" s="19">
        <f>K27/SUM($C$6:$C$26)</f>
        <v>6.5688590498220151E-2</v>
      </c>
      <c r="K27" s="17">
        <f>SUM(K6:K26)</f>
        <v>333051.37300000002</v>
      </c>
      <c r="L27" s="19">
        <f>M27/SUM($C$6:$C$26)</f>
        <v>6.5713844161196036E-2</v>
      </c>
      <c r="M27" s="17">
        <f>SUM(M6:M26)</f>
        <v>333179.41300000006</v>
      </c>
      <c r="N27" s="19">
        <f>O27/SUM($C$6:$C$26)</f>
        <v>6.5713844161196036E-2</v>
      </c>
      <c r="O27" s="17">
        <f>SUM(O6:O26)</f>
        <v>333179.41300000006</v>
      </c>
      <c r="P27" s="19">
        <f>Q27/SUM($C$6:$C$26)</f>
        <v>6.5688590498220151E-2</v>
      </c>
      <c r="Q27" s="17">
        <f>SUM(Q6:Q26)</f>
        <v>333051.37300000002</v>
      </c>
      <c r="R27" s="19">
        <f>S27/SUM($C$6:$C$26)</f>
        <v>6.5688590498220151E-2</v>
      </c>
      <c r="S27" s="17">
        <f>SUM(S6:S26)</f>
        <v>333051.37300000002</v>
      </c>
      <c r="T27" s="19">
        <f>U27/SUM($C$6:$C$26)</f>
        <v>4.9535699552508999E-2</v>
      </c>
      <c r="U27" s="17">
        <f>SUM(U6:U26)</f>
        <v>251153.70300000001</v>
      </c>
      <c r="V27" s="19">
        <f>W27/SUM($C$6:$C$26)</f>
        <v>4.9535699552508999E-2</v>
      </c>
      <c r="W27" s="17">
        <f>SUM(W6:W26)</f>
        <v>251153.70300000001</v>
      </c>
      <c r="X27" s="19">
        <f>Y27/SUM($C$6:$C$26)</f>
        <v>6.3094762790483774E-2</v>
      </c>
      <c r="Y27" s="17">
        <f>SUM(Y6:Y26)</f>
        <v>319900.26300000004</v>
      </c>
      <c r="Z27" s="19">
        <f>AA27/SUM($C$6:$C$26)</f>
        <v>5.0365323997346299E-2</v>
      </c>
      <c r="AA27" s="17">
        <f>SUM(AA6:AA26)</f>
        <v>255360.02800000002</v>
      </c>
      <c r="AB27" s="19">
        <f>AC27/SUM($C$6:$C$26)</f>
        <v>0.12751250569615163</v>
      </c>
      <c r="AC27" s="17">
        <f>SUM(AC6:AC26)</f>
        <v>646508.24099999992</v>
      </c>
      <c r="AD27" s="19">
        <f>AE27/SUM($C$6:$C$26)</f>
        <v>5.9972242232401565E-2</v>
      </c>
      <c r="AE27" s="17">
        <f>SUM(AE6:AE26)</f>
        <v>304068.59800000006</v>
      </c>
      <c r="AF27" s="19">
        <f>AG27/SUM($C$6:$C$26)</f>
        <v>4.8765530186680256E-2</v>
      </c>
      <c r="AG27" s="17">
        <f>SUM(AG6:AG26)</f>
        <v>247248.82450000005</v>
      </c>
      <c r="AH27" s="19">
        <f>AI27/SUM($C$6:$C$26)</f>
        <v>3.2570115989557308E-2</v>
      </c>
      <c r="AI27" s="17">
        <f>SUM(AI6:AI26)</f>
        <v>165135.55500000005</v>
      </c>
      <c r="AJ27" s="19">
        <f>AK27/SUM($C$6:$C$26)</f>
        <v>4.9491843994838212E-2</v>
      </c>
      <c r="AK27" s="17">
        <f>SUM(AK6:AK26)</f>
        <v>250931.34850000002</v>
      </c>
      <c r="AL27" s="19">
        <f>AM27/SUM($C$6:$C$26)</f>
        <v>1.228838270144046E-2</v>
      </c>
      <c r="AM27" s="17">
        <f>SUM(AM6:AM26)</f>
        <v>62304.012000000002</v>
      </c>
    </row>
    <row r="28" spans="1:39" x14ac:dyDescent="0.25">
      <c r="A28" s="68" t="s">
        <v>409</v>
      </c>
      <c r="B28" s="68"/>
      <c r="C28" s="68"/>
      <c r="D28" s="19">
        <f>D27</f>
        <v>2.8720502357287628E-2</v>
      </c>
      <c r="E28" s="17">
        <f>E27</f>
        <v>145617.41500000001</v>
      </c>
      <c r="F28" s="19">
        <f t="shared" ref="F28:AM28" si="168">D28+F27</f>
        <v>6.2685842990809856E-2</v>
      </c>
      <c r="G28" s="17">
        <f t="shared" si="168"/>
        <v>317826.97600000002</v>
      </c>
      <c r="H28" s="19">
        <f t="shared" si="168"/>
        <v>0.12837443348902999</v>
      </c>
      <c r="I28" s="17">
        <f t="shared" si="168"/>
        <v>650878.34900000005</v>
      </c>
      <c r="J28" s="19">
        <f t="shared" si="168"/>
        <v>0.19406302398725014</v>
      </c>
      <c r="K28" s="17">
        <f t="shared" si="168"/>
        <v>983929.72200000007</v>
      </c>
      <c r="L28" s="19">
        <f t="shared" si="168"/>
        <v>0.25977686814844619</v>
      </c>
      <c r="M28" s="17">
        <f t="shared" si="168"/>
        <v>1317109.1350000002</v>
      </c>
      <c r="N28" s="19">
        <f t="shared" si="168"/>
        <v>0.32549071230964222</v>
      </c>
      <c r="O28" s="17">
        <f t="shared" si="168"/>
        <v>1650288.5480000004</v>
      </c>
      <c r="P28" s="19">
        <f t="shared" si="168"/>
        <v>0.39117930280786239</v>
      </c>
      <c r="Q28" s="17">
        <f t="shared" si="168"/>
        <v>1983339.9210000006</v>
      </c>
      <c r="R28" s="19">
        <f t="shared" si="168"/>
        <v>0.45686789330608257</v>
      </c>
      <c r="S28" s="17">
        <f t="shared" si="168"/>
        <v>2316391.2940000007</v>
      </c>
      <c r="T28" s="19">
        <f t="shared" si="168"/>
        <v>0.5064035928585916</v>
      </c>
      <c r="U28" s="17">
        <f t="shared" si="168"/>
        <v>2567544.9970000009</v>
      </c>
      <c r="V28" s="19">
        <f t="shared" si="168"/>
        <v>0.55593929241110063</v>
      </c>
      <c r="W28" s="17">
        <f t="shared" si="168"/>
        <v>2818698.7000000011</v>
      </c>
      <c r="X28" s="19">
        <f t="shared" si="168"/>
        <v>0.61903405520158439</v>
      </c>
      <c r="Y28" s="17">
        <f t="shared" si="168"/>
        <v>3138598.9630000014</v>
      </c>
      <c r="Z28" s="19">
        <f t="shared" si="168"/>
        <v>0.66939937919893067</v>
      </c>
      <c r="AA28" s="17">
        <f t="shared" si="168"/>
        <v>3393958.9910000013</v>
      </c>
      <c r="AB28" s="19">
        <f t="shared" si="168"/>
        <v>0.79691188489508225</v>
      </c>
      <c r="AC28" s="17">
        <f t="shared" si="168"/>
        <v>4040467.2320000012</v>
      </c>
      <c r="AD28" s="19">
        <f t="shared" si="168"/>
        <v>0.85688412712748385</v>
      </c>
      <c r="AE28" s="17">
        <f t="shared" si="168"/>
        <v>4344535.830000001</v>
      </c>
      <c r="AF28" s="19">
        <f t="shared" si="168"/>
        <v>0.90564965731416414</v>
      </c>
      <c r="AG28" s="17">
        <f t="shared" si="168"/>
        <v>4591784.6545000011</v>
      </c>
      <c r="AH28" s="19">
        <f t="shared" si="168"/>
        <v>0.93821977330372142</v>
      </c>
      <c r="AI28" s="17">
        <f t="shared" si="168"/>
        <v>4756920.2095000008</v>
      </c>
      <c r="AJ28" s="19">
        <f t="shared" si="168"/>
        <v>0.98771161729855961</v>
      </c>
      <c r="AK28" s="17">
        <f t="shared" si="168"/>
        <v>5007851.5580000011</v>
      </c>
      <c r="AL28" s="19">
        <f t="shared" si="168"/>
        <v>1</v>
      </c>
      <c r="AM28" s="17">
        <f t="shared" si="168"/>
        <v>5070155.5700000012</v>
      </c>
    </row>
    <row r="29" spans="1:39" x14ac:dyDescent="0.25">
      <c r="A29" s="4"/>
      <c r="B29" s="2"/>
      <c r="C29" s="3"/>
      <c r="D29" s="1"/>
      <c r="E29" s="1"/>
      <c r="F29" s="1"/>
      <c r="G29" s="1"/>
      <c r="H29" s="1"/>
      <c r="I29" s="1"/>
      <c r="J29" s="1"/>
      <c r="K29" s="1"/>
      <c r="L29" s="2"/>
      <c r="M29" s="2"/>
      <c r="N29" s="2"/>
      <c r="O29" s="2"/>
    </row>
    <row r="30" spans="1:39" x14ac:dyDescent="0.25">
      <c r="A30" s="4"/>
      <c r="B30" s="2"/>
      <c r="C30" s="3"/>
      <c r="D30" s="1"/>
      <c r="E30" s="57"/>
      <c r="F30" s="1"/>
      <c r="G30" s="1"/>
      <c r="H30" s="1"/>
      <c r="I30" s="1"/>
      <c r="J30" s="1"/>
      <c r="K30" s="1"/>
      <c r="L30" s="2"/>
      <c r="M30" s="2"/>
      <c r="N30" s="2"/>
      <c r="O30" s="2"/>
      <c r="AM30" s="12"/>
    </row>
    <row r="31" spans="1:39" x14ac:dyDescent="0.25">
      <c r="A31" s="4"/>
      <c r="B31" s="2"/>
      <c r="C31" s="3"/>
      <c r="D31" s="1"/>
      <c r="E31" s="1"/>
      <c r="F31" s="1"/>
      <c r="G31" s="1"/>
      <c r="H31" s="1"/>
      <c r="I31" s="1"/>
      <c r="J31" s="1"/>
      <c r="K31" s="1"/>
      <c r="L31" s="2"/>
      <c r="M31" s="2"/>
      <c r="N31" s="2"/>
      <c r="O31" s="2"/>
    </row>
    <row r="32" spans="1:39" x14ac:dyDescent="0.25">
      <c r="A32" s="4"/>
      <c r="B32" s="2"/>
      <c r="C32" s="3"/>
      <c r="D32" s="1"/>
      <c r="E32" s="1"/>
      <c r="F32" s="1"/>
      <c r="G32" s="1"/>
      <c r="H32" s="1"/>
      <c r="I32" s="1"/>
      <c r="J32" s="1"/>
      <c r="K32" s="1"/>
      <c r="L32" s="2"/>
      <c r="M32" s="2"/>
      <c r="N32" s="2"/>
      <c r="O32" s="2"/>
    </row>
    <row r="33" spans="1:21" x14ac:dyDescent="0.25">
      <c r="A33" s="4"/>
      <c r="B33" s="2"/>
      <c r="C33" s="3"/>
      <c r="D33" s="1"/>
      <c r="E33" s="1"/>
      <c r="F33" s="1"/>
      <c r="G33" s="1"/>
      <c r="H33" s="1"/>
      <c r="I33" s="1"/>
      <c r="J33" s="1"/>
      <c r="K33" s="1"/>
      <c r="L33" s="2"/>
      <c r="M33" s="2"/>
      <c r="N33" s="2"/>
      <c r="O33" s="2"/>
      <c r="U33" s="12"/>
    </row>
    <row r="34" spans="1:21" x14ac:dyDescent="0.25">
      <c r="A34" s="4"/>
      <c r="B34" s="2"/>
      <c r="C34" s="3"/>
      <c r="D34" s="1"/>
      <c r="E34" s="1"/>
      <c r="F34" s="1"/>
      <c r="G34" s="1"/>
      <c r="H34" s="1"/>
      <c r="I34" s="1"/>
      <c r="J34" s="1"/>
      <c r="K34" s="1"/>
      <c r="L34" s="2"/>
      <c r="M34" s="2"/>
      <c r="N34" s="2"/>
      <c r="O34" s="2"/>
    </row>
    <row r="36" spans="1:21" x14ac:dyDescent="0.25">
      <c r="D36" s="12"/>
      <c r="E36" s="12"/>
    </row>
  </sheetData>
  <mergeCells count="26">
    <mergeCell ref="AD4:AE4"/>
    <mergeCell ref="AF4:AG4"/>
    <mergeCell ref="AH4:AI4"/>
    <mergeCell ref="AJ4:AK4"/>
    <mergeCell ref="AL4:AM4"/>
    <mergeCell ref="A1:AA1"/>
    <mergeCell ref="A2:AA2"/>
    <mergeCell ref="A3:AA3"/>
    <mergeCell ref="R4:S4"/>
    <mergeCell ref="T4:U4"/>
    <mergeCell ref="V4:W4"/>
    <mergeCell ref="X4:Y4"/>
    <mergeCell ref="Z4:AA4"/>
    <mergeCell ref="AB4:AC4"/>
    <mergeCell ref="A27:C27"/>
    <mergeCell ref="A28:C28"/>
    <mergeCell ref="D4:E4"/>
    <mergeCell ref="B4:B5"/>
    <mergeCell ref="C4:C5"/>
    <mergeCell ref="A4:A5"/>
    <mergeCell ref="F4:G4"/>
    <mergeCell ref="H4:I4"/>
    <mergeCell ref="J4:K4"/>
    <mergeCell ref="L4:M4"/>
    <mergeCell ref="N4:O4"/>
    <mergeCell ref="P4:Q4"/>
  </mergeCells>
  <printOptions horizontalCentered="1"/>
  <pageMargins left="0.23622047244094491" right="0.23622047244094491" top="2.0866141732283467" bottom="0.82677165354330717" header="1.299212598425197" footer="0.31496062992125984"/>
  <pageSetup paperSize="9" scale="51" fitToWidth="0" orientation="landscape" r:id="rId1"/>
  <colBreaks count="1" manualBreakCount="1">
    <brk id="23" max="3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Orçamento</vt:lpstr>
      <vt:lpstr>Cronograma</vt:lpstr>
      <vt:lpstr>Cronograma!Area_de_impressao</vt:lpstr>
      <vt:lpstr>Orçamento!Area_de_impressao</vt:lpstr>
      <vt:lpstr>Cronograma!Titulos_de_impressao</vt:lpstr>
      <vt:lpstr>Orçamento!Titulos_de_impressao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Marcio Lima</dc:creator>
  <cp:lastModifiedBy>Tiago Capobianco Morando</cp:lastModifiedBy>
  <cp:lastPrinted>2025-09-01T16:21:50Z</cp:lastPrinted>
  <dcterms:created xsi:type="dcterms:W3CDTF">2015-06-05T18:19:34Z</dcterms:created>
  <dcterms:modified xsi:type="dcterms:W3CDTF">2025-09-02T14:41:02Z</dcterms:modified>
</cp:coreProperties>
</file>